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drawings/drawing4.xml" ContentType="application/vnd.openxmlformats-officedocument.drawing+xml"/>
  <Override PartName="/xl/tables/table2.xml" ContentType="application/vnd.openxmlformats-officedocument.spreadsheetml.table+xml"/>
  <Override PartName="/xl/drawings/drawing5.xml" ContentType="application/vnd.openxmlformats-officedocument.drawing+xml"/>
  <Override PartName="/xl/tables/table3.xml" ContentType="application/vnd.openxmlformats-officedocument.spreadsheetml.table+xml"/>
  <Override PartName="/xl/drawings/drawing6.xml" ContentType="application/vnd.openxmlformats-officedocument.drawing+xml"/>
  <Override PartName="/xl/tables/table4.xml" ContentType="application/vnd.openxmlformats-officedocument.spreadsheetml.table+xml"/>
  <Override PartName="/xl/drawings/drawing7.xml" ContentType="application/vnd.openxmlformats-officedocument.drawing+xml"/>
  <Override PartName="/xl/tables/table5.xml" ContentType="application/vnd.openxmlformats-officedocument.spreadsheetml.table+xml"/>
  <Override PartName="/xl/drawings/drawing8.xml" ContentType="application/vnd.openxmlformats-officedocument.drawing+xml"/>
  <Override PartName="/xl/tables/table6.xml" ContentType="application/vnd.openxmlformats-officedocument.spreadsheetml.table+xml"/>
  <Override PartName="/xl/drawings/drawing9.xml" ContentType="application/vnd.openxmlformats-officedocument.drawing+xml"/>
  <Override PartName="/xl/tables/table7.xml" ContentType="application/vnd.openxmlformats-officedocument.spreadsheetml.table+xml"/>
  <Override PartName="/xl/drawings/drawing10.xml" ContentType="application/vnd.openxmlformats-officedocument.drawing+xml"/>
  <Override PartName="/xl/tables/table8.xml" ContentType="application/vnd.openxmlformats-officedocument.spreadsheetml.table+xml"/>
  <Override PartName="/xl/drawings/drawing11.xml" ContentType="application/vnd.openxmlformats-officedocument.drawing+xml"/>
  <Override PartName="/xl/tables/table9.xml" ContentType="application/vnd.openxmlformats-officedocument.spreadsheetml.table+xml"/>
  <Override PartName="/xl/drawings/drawing12.xml" ContentType="application/vnd.openxmlformats-officedocument.drawing+xml"/>
  <Override PartName="/xl/tables/table10.xml" ContentType="application/vnd.openxmlformats-officedocument.spreadsheetml.table+xml"/>
  <Override PartName="/xl/drawings/drawing13.xml" ContentType="application/vnd.openxmlformats-officedocument.drawing+xml"/>
  <Override PartName="/xl/tables/table11.xml" ContentType="application/vnd.openxmlformats-officedocument.spreadsheetml.table+xml"/>
  <Override PartName="/xl/drawings/drawing14.xml" ContentType="application/vnd.openxmlformats-officedocument.drawing+xml"/>
  <Override PartName="/xl/tables/table12.xml" ContentType="application/vnd.openxmlformats-officedocument.spreadsheetml.table+xml"/>
  <Override PartName="/xl/drawings/drawing15.xml" ContentType="application/vnd.openxmlformats-officedocument.drawing+xml"/>
  <Override PartName="/xl/tables/table13.xml" ContentType="application/vnd.openxmlformats-officedocument.spreadsheetml.table+xml"/>
  <Override PartName="/xl/drawings/drawing16.xml" ContentType="application/vnd.openxmlformats-officedocument.drawing+xml"/>
  <Override PartName="/xl/tables/table14.xml" ContentType="application/vnd.openxmlformats-officedocument.spreadsheetml.table+xml"/>
  <Override PartName="/xl/drawings/drawing17.xml" ContentType="application/vnd.openxmlformats-officedocument.drawing+xml"/>
  <Override PartName="/xl/tables/table15.xml" ContentType="application/vnd.openxmlformats-officedocument.spreadsheetml.table+xml"/>
  <Override PartName="/xl/drawings/drawing18.xml" ContentType="application/vnd.openxmlformats-officedocument.drawing+xml"/>
  <Override PartName="/xl/tables/table16.xml" ContentType="application/vnd.openxmlformats-officedocument.spreadsheetml.table+xml"/>
  <Override PartName="/xl/drawings/drawing19.xml" ContentType="application/vnd.openxmlformats-officedocument.drawing+xml"/>
  <Override PartName="/xl/tables/table17.xml" ContentType="application/vnd.openxmlformats-officedocument.spreadsheetml.table+xml"/>
  <Override PartName="/xl/drawings/drawing20.xml" ContentType="application/vnd.openxmlformats-officedocument.drawing+xml"/>
  <Override PartName="/xl/tables/table18.xml" ContentType="application/vnd.openxmlformats-officedocument.spreadsheetml.table+xml"/>
  <Override PartName="/xl/drawings/drawing21.xml" ContentType="application/vnd.openxmlformats-officedocument.drawing+xml"/>
  <Override PartName="/xl/tables/table19.xml" ContentType="application/vnd.openxmlformats-officedocument.spreadsheetml.table+xml"/>
  <Override PartName="/xl/drawings/drawing22.xml" ContentType="application/vnd.openxmlformats-officedocument.drawing+xml"/>
  <Override PartName="/xl/tables/table20.xml" ContentType="application/vnd.openxmlformats-officedocument.spreadsheetml.table+xml"/>
  <Override PartName="/xl/drawings/drawing23.xml" ContentType="application/vnd.openxmlformats-officedocument.drawing+xml"/>
  <Override PartName="/xl/tables/table21.xml" ContentType="application/vnd.openxmlformats-officedocument.spreadsheetml.table+xml"/>
  <Override PartName="/xl/drawings/drawing24.xml" ContentType="application/vnd.openxmlformats-officedocument.drawing+xml"/>
  <Override PartName="/xl/tables/table22.xml" ContentType="application/vnd.openxmlformats-officedocument.spreadsheetml.table+xml"/>
  <Override PartName="/xl/drawings/drawing25.xml" ContentType="application/vnd.openxmlformats-officedocument.drawing+xml"/>
  <Override PartName="/xl/tables/table23.xml" ContentType="application/vnd.openxmlformats-officedocument.spreadsheetml.table+xml"/>
  <Override PartName="/xl/drawings/drawing26.xml" ContentType="application/vnd.openxmlformats-officedocument.drawing+xml"/>
  <Override PartName="/xl/tables/table24.xml" ContentType="application/vnd.openxmlformats-officedocument.spreadsheetml.table+xml"/>
  <Override PartName="/xl/drawings/drawing27.xml" ContentType="application/vnd.openxmlformats-officedocument.drawing+xml"/>
  <Override PartName="/xl/tables/table25.xml" ContentType="application/vnd.openxmlformats-officedocument.spreadsheetml.table+xml"/>
  <Override PartName="/xl/drawings/drawing28.xml" ContentType="application/vnd.openxmlformats-officedocument.drawing+xml"/>
  <Override PartName="/xl/tables/table26.xml" ContentType="application/vnd.openxmlformats-officedocument.spreadsheetml.table+xml"/>
  <Override PartName="/xl/drawings/drawing29.xml" ContentType="application/vnd.openxmlformats-officedocument.drawing+xml"/>
  <Override PartName="/xl/tables/table27.xml" ContentType="application/vnd.openxmlformats-officedocument.spreadsheetml.table+xml"/>
  <Override PartName="/xl/drawings/drawing30.xml" ContentType="application/vnd.openxmlformats-officedocument.drawing+xml"/>
  <Override PartName="/xl/tables/table28.xml" ContentType="application/vnd.openxmlformats-officedocument.spreadsheetml.table+xml"/>
  <Override PartName="/xl/drawings/drawing31.xml" ContentType="application/vnd.openxmlformats-officedocument.drawing+xml"/>
  <Override PartName="/xl/tables/table29.xml" ContentType="application/vnd.openxmlformats-officedocument.spreadsheetml.table+xml"/>
  <Override PartName="/xl/drawings/drawing32.xml" ContentType="application/vnd.openxmlformats-officedocument.drawing+xml"/>
  <Override PartName="/xl/tables/table30.xml" ContentType="application/vnd.openxmlformats-officedocument.spreadsheetml.table+xml"/>
  <Override PartName="/xl/drawings/drawing33.xml" ContentType="application/vnd.openxmlformats-officedocument.drawing+xml"/>
  <Override PartName="/xl/tables/table31.xml" ContentType="application/vnd.openxmlformats-officedocument.spreadsheetml.table+xml"/>
  <Override PartName="/xl/drawings/drawing34.xml" ContentType="application/vnd.openxmlformats-officedocument.drawing+xml"/>
  <Override PartName="/xl/tables/table3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C:\Users\Admin\Desktop\nothing to do-just file these\Family\"/>
    </mc:Choice>
  </mc:AlternateContent>
  <xr:revisionPtr revIDLastSave="0" documentId="13_ncr:1_{9EC95BC7-BF23-486B-A06F-6A6726FAC83E}" xr6:coauthVersionLast="47" xr6:coauthVersionMax="47" xr10:uidLastSave="{00000000-0000-0000-0000-000000000000}"/>
  <bookViews>
    <workbookView xWindow="-120" yWindow="-120" windowWidth="20730" windowHeight="11040" xr2:uid="{00000000-000D-0000-FFFF-FFFF00000000}"/>
  </bookViews>
  <sheets>
    <sheet name="Family Tree" sheetId="13" r:id="rId1"/>
    <sheet name="Wm&amp; Eliz" sheetId="31" r:id="rId2"/>
    <sheet name="Paternal Grandparents" sheetId="18" r:id="rId3"/>
    <sheet name="Maternal Grandparents" sheetId="19" r:id="rId4"/>
    <sheet name="Paternal G Grandparents 1" sheetId="24" r:id="rId5"/>
    <sheet name="Paternal G Grandparents 2" sheetId="28" r:id="rId6"/>
    <sheet name="George Norrie&amp;Ann Duncan" sheetId="55" r:id="rId7"/>
    <sheet name="Alex Knox&amp;Eliz Murray" sheetId="56" r:id="rId8"/>
    <sheet name="Maternal G Grandparents 1" sheetId="27" r:id="rId9"/>
    <sheet name="Maternal G Grandparents 2" sheetId="30" r:id="rId10"/>
    <sheet name="Paternal GG Grandparents 1" sheetId="45" r:id="rId11"/>
    <sheet name="David &amp; Martha Magee" sheetId="51" r:id="rId12"/>
    <sheet name="Maternal GG Grandparents 2" sheetId="48" r:id="rId13"/>
    <sheet name="Geo&amp;Eliz Murray" sheetId="33" r:id="rId14"/>
    <sheet name="Ben&amp;Eliz Rich" sheetId="40" r:id="rId15"/>
    <sheet name="Wm&amp;Barb Rob" sheetId="37" r:id="rId16"/>
    <sheet name="Thornton&amp;Louisa" sheetId="34" r:id="rId17"/>
    <sheet name="Geo Jack&amp;Marg King" sheetId="46" r:id="rId18"/>
    <sheet name="Alex&amp;Magdal" sheetId="38" r:id="rId19"/>
    <sheet name="Geo&amp;Barb" sheetId="47" r:id="rId20"/>
    <sheet name="Walter&amp;Marg Murray" sheetId="57" r:id="rId21"/>
    <sheet name="Wm&amp;Jane Knox" sheetId="58" r:id="rId22"/>
    <sheet name="Arch&amp;Jane Duncan" sheetId="60" r:id="rId23"/>
    <sheet name="AlexClyne&amp;ChristianTaylor" sheetId="61" r:id="rId24"/>
    <sheet name="Wm&amp;Isabella Begg" sheetId="49" r:id="rId25"/>
    <sheet name="Wm&amp;Mary Balance" sheetId="50" r:id="rId26"/>
    <sheet name="Geo McRobbie &amp; Eliz" sheetId="53" r:id="rId27"/>
    <sheet name="Jas Thom &amp; Ann Wallace" sheetId="54" r:id="rId28"/>
    <sheet name="James&amp;Mary S" sheetId="43" r:id="rId29"/>
    <sheet name="Geo&amp;Sara" sheetId="42" r:id="rId30"/>
    <sheet name="Geo&amp;Elpet Anderson" sheetId="35" r:id="rId31"/>
    <sheet name="Alex&amp;Marg Anderson" sheetId="32" r:id="rId32"/>
    <sheet name="Joseph&amp;Eliz Ballance" sheetId="52" r:id="rId33"/>
    <sheet name="James&amp;Is Knox" sheetId="59" r:id="rId34"/>
  </sheets>
  <definedNames>
    <definedName name="_Hlk111894754" localSheetId="20">'Walter&amp;Marg Murray'!$B$29</definedName>
    <definedName name="end">#REF!</definedName>
    <definedName name="Father">'Family Tree'!$B$169</definedName>
    <definedName name="FatherBirth">#REF!</definedName>
    <definedName name="FatherBirthLoc">#REF!</definedName>
    <definedName name="FatherDeath">#REF!</definedName>
    <definedName name="FatherDeathLoc">#REF!</definedName>
    <definedName name="Firstdaughter">'Family Tree'!#REF!</definedName>
    <definedName name="home">'Family Tree'!#REF!</definedName>
    <definedName name="MGFatherBirth">'Maternal Grandparents'!$C$12</definedName>
    <definedName name="MGFatherBirthLoc">'Maternal Grandparents'!$C$13</definedName>
    <definedName name="MGFatherDeath">'Maternal Grandparents'!$C$15</definedName>
    <definedName name="MGFatherDeathLoc">'Maternal Grandparents'!$C$16</definedName>
    <definedName name="MGGGrandfather1">'Family Tree'!$K$243</definedName>
    <definedName name="MGGGrandfather2">'Family Tree'!$J$261</definedName>
    <definedName name="MGGGrandfather3">'Family Tree'!$K$293</definedName>
    <definedName name="MGGGrandfather4">'Family Tree'!$K$401</definedName>
    <definedName name="MGGGrandmother1">'Family Tree'!$L$253</definedName>
    <definedName name="MGGGrandmother2">'Family Tree'!$K$271</definedName>
    <definedName name="MGGGrandmother3">'Family Tree'!#REF!</definedName>
    <definedName name="MGGGrandmother4">'Family Tree'!$K$413</definedName>
    <definedName name="MGGrandfather1">'Family Tree'!$H$248</definedName>
    <definedName name="MGGrandfather1Birth">'Maternal G Grandparents 1'!$C$12</definedName>
    <definedName name="MGGrandfather1BirthLoc">'Maternal G Grandparents 1'!$C$13</definedName>
    <definedName name="MGGrandfather1Death">'Maternal G Grandparents 1'!$C$15</definedName>
    <definedName name="MGGrandfather1DeathLoc">'Maternal G Grandparents 1'!$C$16</definedName>
    <definedName name="MGGrandfather2">'Family Tree'!$H$303</definedName>
    <definedName name="MGGrandfather2Birth">'Maternal G Grandparents 2'!$C$12</definedName>
    <definedName name="MGGrandfather2BirthLoc">'Maternal G Grandparents 2'!$C$13</definedName>
    <definedName name="MGGrandfather2Death">'Maternal G Grandparents 2'!$C$15</definedName>
    <definedName name="MGGrandfather2DeathLoc">'Maternal G Grandparents 2'!$C$16</definedName>
    <definedName name="MGGrandmother1">'Family Tree'!$H$265</definedName>
    <definedName name="MGGrandmother1Birth">'Maternal G Grandparents 1'!$G$12</definedName>
    <definedName name="MGGrandmother1BirthLoc">'Maternal G Grandparents 1'!$G$13</definedName>
    <definedName name="MGGrandmother1Death">'Maternal G Grandparents 1'!$G$15</definedName>
    <definedName name="MGGrandmother1DeathLoc">'Maternal G Grandparents 1'!$G$16</definedName>
    <definedName name="MGGrandmother2">'Family Tree'!$H$408</definedName>
    <definedName name="MGGrandmother2Birth">'Maternal G Grandparents 2'!$G$12</definedName>
    <definedName name="MGGrandmother2BirthLoc">'Maternal G Grandparents 2'!$G$13</definedName>
    <definedName name="MGGrandmother2Death">'Maternal G Grandparents 2'!$G$15</definedName>
    <definedName name="MGGrandmother2DeathLoc">'Maternal G Grandparents 2'!$G$16</definedName>
    <definedName name="MGGrandparents1">'Family Tree'!$I$255</definedName>
    <definedName name="MGGrandparents2">'Family Tree'!$H$380</definedName>
    <definedName name="MGMotherBirth">'Maternal Grandparents'!$G$12</definedName>
    <definedName name="MGMotherBirthLoc">'Maternal Grandparents'!$G$13</definedName>
    <definedName name="MGMotherDeath">'Maternal Grandparents'!$G$15</definedName>
    <definedName name="MGMotherDeathLoc">'Maternal Grandparents'!$G$16</definedName>
    <definedName name="MGrandfather">'Family Tree'!$E$257</definedName>
    <definedName name="MGrandmother">'Family Tree'!$E$375</definedName>
    <definedName name="MGrandparents">'Family Tree'!$E$293</definedName>
    <definedName name="Mother">'Family Tree'!$B$297</definedName>
    <definedName name="MotherBirth">#REF!</definedName>
    <definedName name="MotherBirthLoc">#REF!</definedName>
    <definedName name="MotherDeath">#REF!</definedName>
    <definedName name="MotherDeathLoc">#REF!</definedName>
    <definedName name="ParentsTree">'Family Tree'!$B$237</definedName>
    <definedName name="PGFatherBirth">'Paternal Grandparents'!$C$12</definedName>
    <definedName name="PGFatherBirthLoc">'Paternal Grandparents'!$C$13</definedName>
    <definedName name="PGFatherDeath">'Paternal Grandparents'!$C$15</definedName>
    <definedName name="PGFatherDeathLoc">'Paternal Grandparents'!$C$16</definedName>
    <definedName name="PGGGrandfather1">'Family Tree'!$K$20</definedName>
    <definedName name="PGGGrandfather2">'Family Tree'!$K$38</definedName>
    <definedName name="PGGGrandfather3">'Family Tree'!$K$175</definedName>
    <definedName name="PGGGrandfather4">'Family Tree'!$K$212</definedName>
    <definedName name="PGGGrandmother1">'Family Tree'!$K$34</definedName>
    <definedName name="PGGGrandmother2">'Family Tree'!$K$42</definedName>
    <definedName name="PGGGrandmother3">'Family Tree'!$K$177</definedName>
    <definedName name="PGGGrandmother4">'Family Tree'!$K$235</definedName>
    <definedName name="PGGrandfather1">'Family Tree'!$H$26</definedName>
    <definedName name="PGGrandfather1Birth">'Paternal G Grandparents 1'!$C$12</definedName>
    <definedName name="PGGrandfather1BirthLoc">'Paternal G Grandparents 1'!$C$13</definedName>
    <definedName name="PGGrandfather1Death">'Paternal G Grandparents 1'!$C$15</definedName>
    <definedName name="PGGrandfather1DeathLoc">'Paternal G Grandparents 1'!$C$16</definedName>
    <definedName name="PGGrandfather2">'Family Tree'!$H$184</definedName>
    <definedName name="PGGrandfather2Birth">'Paternal G Grandparents 2'!$C$12</definedName>
    <definedName name="PGGrandfather2BirthLoc">'Paternal G Grandparents 2'!$C$13</definedName>
    <definedName name="PGGrandfather2Death">'Paternal G Grandparents 2'!$C$15</definedName>
    <definedName name="PGGrandfather2DeathLoc">'Paternal G Grandparents 2'!$C$16</definedName>
    <definedName name="PGGrandmother1">'Family Tree'!$H$40</definedName>
    <definedName name="PGGrandmother1Birth">'Paternal G Grandparents 1'!$G$12</definedName>
    <definedName name="PGGrandmother1BirthLoc">'Paternal G Grandparents 1'!$G$13</definedName>
    <definedName name="PGGrandmother1Death">'Paternal G Grandparents 1'!$G$15</definedName>
    <definedName name="PGGrandmother1DeathLoc">'Paternal G Grandparents 1'!$G$16</definedName>
    <definedName name="PGGrandmother2">'Family Tree'!$H$226</definedName>
    <definedName name="PGGrandmother2Birth">'Paternal G Grandparents 2'!$G$12</definedName>
    <definedName name="PGGrandmother2BirthLoc">'Paternal G Grandparents 2'!$G$13</definedName>
    <definedName name="PGGrandmother2Death">'Paternal G Grandparents 2'!$G$15</definedName>
    <definedName name="PGGrandmother2DeathLoc">'Paternal G Grandparents 2'!$G$16</definedName>
    <definedName name="PGGrandparents1">'Family Tree'!$H$37</definedName>
    <definedName name="PGGrandparents2">'Family Tree'!#REF!</definedName>
    <definedName name="PGMotherBirth">'Paternal Grandparents'!$G$12</definedName>
    <definedName name="PGMotherBirthLoc">'Paternal Grandparents'!$G$13</definedName>
    <definedName name="PGMotherDeath">'Paternal Grandparents'!$G$15</definedName>
    <definedName name="PGMotherDeathLoc">'Paternal Grandparents'!$G$16</definedName>
    <definedName name="PGrandfather">'Family Tree'!$E$37</definedName>
    <definedName name="PGrandmother">'Family Tree'!$E$173</definedName>
    <definedName name="PGrandparents">'Family Tree'!$E$169</definedName>
    <definedName name="Seconddaughter">'Family Tree'!#REF!</definedName>
    <definedName name="TreeName">'Family Tree'!#REF!</definedName>
  </definedNames>
  <calcPr calcId="191029"/>
</workbook>
</file>

<file path=xl/calcChain.xml><?xml version="1.0" encoding="utf-8"?>
<calcChain xmlns="http://schemas.openxmlformats.org/spreadsheetml/2006/main">
  <c r="F10" i="34" l="1"/>
  <c r="F19" i="34"/>
  <c r="B10" i="34"/>
  <c r="B10" i="43"/>
  <c r="C44" i="19"/>
  <c r="F10" i="61"/>
  <c r="B10" i="61"/>
  <c r="B10" i="59"/>
  <c r="F10" i="60"/>
  <c r="B10" i="60"/>
  <c r="F10" i="59"/>
  <c r="B10" i="57"/>
  <c r="F10" i="58"/>
  <c r="B10" i="58"/>
  <c r="F10" i="57"/>
  <c r="F10" i="49"/>
  <c r="F10" i="56"/>
  <c r="B10" i="56"/>
  <c r="B10" i="28"/>
  <c r="F10" i="28"/>
  <c r="F10" i="51"/>
  <c r="B10" i="51"/>
  <c r="F10" i="55" l="1"/>
  <c r="B10" i="55"/>
  <c r="C35" i="18"/>
  <c r="C34" i="18"/>
  <c r="C49" i="28"/>
  <c r="C33" i="18"/>
  <c r="F10" i="53"/>
  <c r="B10" i="53"/>
  <c r="F10" i="54"/>
  <c r="B10" i="54"/>
  <c r="B10" i="47"/>
  <c r="F10" i="47"/>
  <c r="F64" i="27" l="1"/>
  <c r="B10" i="19" l="1"/>
  <c r="F10" i="52" l="1"/>
  <c r="B10" i="52"/>
  <c r="F10" i="50" l="1"/>
  <c r="B10" i="50"/>
  <c r="B10" i="49"/>
  <c r="H64" i="27" l="1"/>
  <c r="G64" i="27"/>
  <c r="E64" i="27"/>
  <c r="F10" i="48" l="1"/>
  <c r="B10" i="48"/>
  <c r="F19" i="33" l="1"/>
  <c r="F10" i="42" l="1"/>
  <c r="C36" i="32" l="1"/>
  <c r="H49" i="28" l="1"/>
  <c r="G49" i="28"/>
  <c r="E49" i="28"/>
  <c r="F10" i="38" l="1"/>
  <c r="B10" i="38"/>
  <c r="F10" i="37"/>
  <c r="F10" i="35"/>
  <c r="B10" i="35"/>
  <c r="F10" i="32"/>
  <c r="B10" i="32"/>
  <c r="F10" i="46" l="1"/>
  <c r="B10" i="46"/>
  <c r="F10" i="45" l="1"/>
  <c r="B10" i="45"/>
  <c r="B10" i="42" l="1"/>
  <c r="F10" i="43"/>
  <c r="B10" i="37"/>
  <c r="F10" i="40"/>
  <c r="B10" i="40"/>
  <c r="C51" i="33"/>
  <c r="F10" i="33"/>
  <c r="B10" i="33"/>
  <c r="H36" i="30"/>
  <c r="F36" i="30"/>
  <c r="H35" i="30"/>
  <c r="F35" i="30"/>
  <c r="H34" i="30"/>
  <c r="F34" i="30"/>
  <c r="H33" i="30"/>
  <c r="F33" i="30"/>
  <c r="E33" i="30"/>
  <c r="C33" i="30"/>
  <c r="F10" i="30"/>
  <c r="B10" i="30"/>
  <c r="F10" i="27"/>
  <c r="B10" i="27"/>
  <c r="H46" i="24"/>
  <c r="G46" i="24"/>
  <c r="E46" i="24"/>
  <c r="H48" i="24"/>
  <c r="F10" i="24"/>
  <c r="B10" i="24"/>
  <c r="H46" i="19"/>
  <c r="F46" i="19"/>
  <c r="C46" i="19"/>
  <c r="H45" i="19"/>
  <c r="F45" i="19"/>
  <c r="H44" i="19"/>
  <c r="G44" i="19"/>
  <c r="F44" i="19"/>
  <c r="F10" i="19"/>
  <c r="F37" i="18"/>
  <c r="C37" i="18"/>
  <c r="F36" i="18"/>
  <c r="C36" i="18"/>
  <c r="H35" i="18"/>
  <c r="G35" i="18"/>
  <c r="F35" i="18"/>
  <c r="E35" i="18"/>
  <c r="F10" i="18"/>
  <c r="B10" i="18"/>
</calcChain>
</file>

<file path=xl/sharedStrings.xml><?xml version="1.0" encoding="utf-8"?>
<sst xmlns="http://schemas.openxmlformats.org/spreadsheetml/2006/main" count="3416" uniqueCount="2402">
  <si>
    <t>Son</t>
  </si>
  <si>
    <t>Daughter</t>
  </si>
  <si>
    <t>BIRTH</t>
  </si>
  <si>
    <t>DEATH</t>
  </si>
  <si>
    <t xml:space="preserve"> Notes</t>
  </si>
  <si>
    <t>FAMILY TREE</t>
  </si>
  <si>
    <t>FATHER'S PARENTS</t>
  </si>
  <si>
    <t>MOTHER'S PARENTS</t>
  </si>
  <si>
    <t>CHILDREN</t>
  </si>
  <si>
    <t>NAME</t>
  </si>
  <si>
    <t>RELATIONSHIP</t>
  </si>
  <si>
    <t>BIRTH LOCATION</t>
  </si>
  <si>
    <t>DEATH LOCATION</t>
  </si>
  <si>
    <t>George Cruickshank                                          B Jan 26, 1692</t>
  </si>
  <si>
    <t>John Cruickshank                                          B May 8, 1667</t>
  </si>
  <si>
    <t>Jean Joffray                                                       B 1590</t>
  </si>
  <si>
    <t>Janet Nicoll                                                     B 1640</t>
  </si>
  <si>
    <t>Janet Walker                                                         B 1667</t>
  </si>
  <si>
    <t>James Traile                                                         B 1660</t>
  </si>
  <si>
    <t>(name?) Traile                                                         B 1660</t>
  </si>
  <si>
    <t>Gilbert Lucas                                         B 1750</t>
  </si>
  <si>
    <t>Isabel Auld                                            B 1750</t>
  </si>
  <si>
    <t>Elizabeth Jack                                                  B Jun 3, 1792- D Nov 16, 1867</t>
  </si>
  <si>
    <t>Alexander Ironside</t>
  </si>
  <si>
    <t>Georgina Norrie                                                                    B Oct 5, 1885-D 1986</t>
  </si>
  <si>
    <t xml:space="preserve">Charles Norrie                                                                   B Nov 13, 1794-D Apr 21, 1849                                                                       </t>
  </si>
  <si>
    <t>Alexander Norrie                                                                B Nov 15, 1753</t>
  </si>
  <si>
    <t>Jean Robertson</t>
  </si>
  <si>
    <t>James Hutcheon                                                             B 1770</t>
  </si>
  <si>
    <t>Cecilia Hutcheon                                                                B 1770</t>
  </si>
  <si>
    <t>George Cruickshank                                          B 1794 - D Nov 16, 1868</t>
  </si>
  <si>
    <t>CRUICKSHANK</t>
  </si>
  <si>
    <t>Elspet Milne                                                                B Mar 27, 1731</t>
  </si>
  <si>
    <t>William Cruickshank                                          B June 10, 1763</t>
  </si>
  <si>
    <t>Elizabeth Lucas                                             B 1776 - D1840</t>
  </si>
  <si>
    <t xml:space="preserve">                                                                                                                                                                                                                                                     </t>
  </si>
  <si>
    <t xml:space="preserve">James Adams Cruickshank                                                                          B June 18, 1831- D Mar 25, 1898                                                </t>
  </si>
  <si>
    <t xml:space="preserve">Mary Cruickshank                                                                          B Oct 7, 1834- D Dec 29, 1862                                           </t>
  </si>
  <si>
    <t>(name ?) Shepherd</t>
  </si>
  <si>
    <t xml:space="preserve"> </t>
  </si>
  <si>
    <t xml:space="preserve">Emily Amelia Cruickshank                                                                          B 1836                                         </t>
  </si>
  <si>
    <t>(name ?) Kerr?</t>
  </si>
  <si>
    <t xml:space="preserve">Margaret Cruickshank                                                                          B 1838              </t>
  </si>
  <si>
    <t>James Cruickshank                                          B 1802 - D Jan 31, 1878</t>
  </si>
  <si>
    <t>Jessie Falconer                                                      B 1853 - D Jan 14, 1896</t>
  </si>
  <si>
    <t xml:space="preserve">Jane (Jean) Cruickshank                                                                          B Jan 28, 1830 - D Sept 5, 1917             </t>
  </si>
  <si>
    <t>Forbes Murray                                                  B June 13, 1820 - D Sept 27, 1908</t>
  </si>
  <si>
    <t xml:space="preserve">Isabella Cruickshank                                                                          B 1833 - D Feb 1, 1869             </t>
  </si>
  <si>
    <t>John Yule                                                 B 1833</t>
  </si>
  <si>
    <t xml:space="preserve">George Cruickshank                                                                          B 1837      </t>
  </si>
  <si>
    <t>Rose Watson                                                         B 1829 - D Oct 12, 1885</t>
  </si>
  <si>
    <t>William CRUICKSHANK &amp; Elizabeth LUCAS</t>
  </si>
  <si>
    <t>Mary Taylor                                                B 1841 - D June 24, 1911</t>
  </si>
  <si>
    <t>John Murray                                                                         B 1760</t>
  </si>
  <si>
    <t xml:space="preserve">John Cruickshank                                                                  B 1828 - D Mar 29, 1901          </t>
  </si>
  <si>
    <t>Forbes Murray                                                                  B 1849</t>
  </si>
  <si>
    <t>Grace Stevenson                                                                  B 1840</t>
  </si>
  <si>
    <t>William Murray                                                                  B Feb 13, 1859</t>
  </si>
  <si>
    <t>Margaret Pirie Wilson                                                                  B 1850</t>
  </si>
  <si>
    <t>Mary Murray                                                                  B 1857</t>
  </si>
  <si>
    <t>Margaret Robertson                                                                  B 1876 -D May 11, 1954</t>
  </si>
  <si>
    <t>Margaret Bruce Murray                                                             B Sept 1, 1917 - D Jan 20, 1919</t>
  </si>
  <si>
    <t>Mary Yule                                                               B 1859</t>
  </si>
  <si>
    <t>Francis (Frank) John Cruickshank                                                                  B Mar 22, 1883- D Aug 25, 1950</t>
  </si>
  <si>
    <t>Winnipeg, Manitoba, Canada</t>
  </si>
  <si>
    <t>Francis (Frank) George Norrie Cruickshank                                                             B May 30, 1905 -D May 30, 1980</t>
  </si>
  <si>
    <t xml:space="preserve"> Hugh (Hughie) Robert Cruickshank                                                              B July 19, 1918 -D Aug 26, 2008</t>
  </si>
  <si>
    <t>Alexander John Cruickshank                     B 1921 - D July 13, 1999</t>
  </si>
  <si>
    <t>22 Mar 1883</t>
  </si>
  <si>
    <t>25 Aug 1950</t>
  </si>
  <si>
    <t>5 Oct 1885</t>
  </si>
  <si>
    <t>Scotland</t>
  </si>
  <si>
    <t>Vancouver, British Columbia, Canada</t>
  </si>
  <si>
    <t>May 30, 1905</t>
  </si>
  <si>
    <t>May 30, 1980</t>
  </si>
  <si>
    <t>1976</t>
  </si>
  <si>
    <t>British Columbia, Canada</t>
  </si>
  <si>
    <t>July 19, 1918</t>
  </si>
  <si>
    <t>Aug 26, 2008</t>
  </si>
  <si>
    <t>1921</t>
  </si>
  <si>
    <t>July 13, 1999</t>
  </si>
  <si>
    <t>Canada</t>
  </si>
  <si>
    <t>Ontario, Canada</t>
  </si>
  <si>
    <t>25 Mar 1898</t>
  </si>
  <si>
    <t>24 Jun 1911</t>
  </si>
  <si>
    <t>???</t>
  </si>
  <si>
    <t>Isabella Cruickshank</t>
  </si>
  <si>
    <t>Jessica Cruickshank</t>
  </si>
  <si>
    <t>James Cruickshank</t>
  </si>
  <si>
    <t>William Cruickshank</t>
  </si>
  <si>
    <t>1883</t>
  </si>
  <si>
    <t>22 Aug 1857</t>
  </si>
  <si>
    <t>16 Sept 1925</t>
  </si>
  <si>
    <t>25 Aug 1865</t>
  </si>
  <si>
    <t>25 May 1935</t>
  </si>
  <si>
    <t>Barbara Robertson                                                                      B Dec 25, 1811 - D Nov 21, 1890</t>
  </si>
  <si>
    <t>Ruby Frances Louisa Murray</t>
  </si>
  <si>
    <t>John George Thornton (Geordie) Murray</t>
  </si>
  <si>
    <t>Aug 26, 1898</t>
  </si>
  <si>
    <t>July 14, 1902</t>
  </si>
  <si>
    <t>William Cruickshank                                                                  B 1865 - D Dec 12, 1890</t>
  </si>
  <si>
    <t>M Oct 5, 1845, New Deer, Aberdeen</t>
  </si>
  <si>
    <t>John Murray                                                                  B Sept 11, 1864 - D Mar 7, 1940                                                      New Pitsligo, Aberdeen</t>
  </si>
  <si>
    <t>1702</t>
  </si>
  <si>
    <t>1772</t>
  </si>
  <si>
    <t>Elizabeth Anderson</t>
  </si>
  <si>
    <t>Jean Anderson</t>
  </si>
  <si>
    <t>Robert Anderson</t>
  </si>
  <si>
    <t>Christening: Strichen, Aberdeen, Scotland</t>
  </si>
  <si>
    <t>George &amp; Elizabeth McRobbie married Feb 21, 1874</t>
  </si>
  <si>
    <t>Janet Park</t>
  </si>
  <si>
    <t>Alexander Black</t>
  </si>
  <si>
    <t>Red House, Rathen, Aberdeenshire, Scotland</t>
  </si>
  <si>
    <t>Daughter of George and Elizabeth McRobbie</t>
  </si>
  <si>
    <t>Son of George and Elizabeth Thom</t>
  </si>
  <si>
    <t>Daughter of George and Elizabeth Thom</t>
  </si>
  <si>
    <t>B &amp; D in Strichen, Aberdeenshire</t>
  </si>
  <si>
    <t>NOTES</t>
  </si>
  <si>
    <t>MURRAY</t>
  </si>
  <si>
    <t>April 25, 1874</t>
  </si>
  <si>
    <t>April 3, 1881</t>
  </si>
  <si>
    <t>December 24, 1888</t>
  </si>
  <si>
    <t>1965</t>
  </si>
  <si>
    <t>From the Winnipeg census 1906: Thornton, Louisa and family were living at 164 Syndicate Street. Thornton and Maud were living at 160 Syndicate Street. And John Robertson Murray and family were living at 148 Syndicate Street.</t>
  </si>
  <si>
    <t>The Winnipeg cesus of 1911 shows Frank (B1883) as a lodger living at 734 Beverley. This census gives year of immigration as 1907, and occupation as carpenter who works at house building.</t>
  </si>
  <si>
    <t>Alex(ander) Murray</t>
  </si>
  <si>
    <t>April 16, 1862</t>
  </si>
  <si>
    <t>David Magee                                                               B May 10, 1849 - D January 9, 1933</t>
  </si>
  <si>
    <t>May 10, 1849</t>
  </si>
  <si>
    <t>Married December 8, 1886</t>
  </si>
  <si>
    <t>Helena Isabelle Magee                                                                                                                       B August 8, 1914 - D July 17, 2011</t>
  </si>
  <si>
    <t>David Magee                                                                    B June 3, 1890 - D May 9, 1963</t>
  </si>
  <si>
    <t>June 3, 1890</t>
  </si>
  <si>
    <t>January 9,1933</t>
  </si>
  <si>
    <t>May 9, 1963</t>
  </si>
  <si>
    <t>August 8, 1914</t>
  </si>
  <si>
    <t>Margaret King                                                               B January 11, 1770</t>
  </si>
  <si>
    <t>James King</t>
  </si>
  <si>
    <t>Married January 30, 1787</t>
  </si>
  <si>
    <t>of the Mill of Rathen</t>
  </si>
  <si>
    <t>Both Alexander and Margaret were from the Mill of Rathen</t>
  </si>
  <si>
    <t>1782 or 1803</t>
  </si>
  <si>
    <t>Christening: Old Mill, Strichen, Aberdeen, Scotland</t>
  </si>
  <si>
    <t>Ann(e) Black                                                                B June 23, 1746</t>
  </si>
  <si>
    <t>of Ardlaw</t>
  </si>
  <si>
    <t>B Ardlaw, Pitsligo</t>
  </si>
  <si>
    <t>B Rathen</t>
  </si>
  <si>
    <t>Married in Old Deer, 1848</t>
  </si>
  <si>
    <t>Red House, Scotland</t>
  </si>
  <si>
    <t>Tenant Farmer in the Red House at Rathen. Then coal agent</t>
  </si>
  <si>
    <t>B Woodhead Parish, Lonmay.  First an overseer. Then</t>
  </si>
  <si>
    <t>February 13, 1875</t>
  </si>
  <si>
    <t>James Fowlie                                                             B June 29, 1719 - D April 20, 1780</t>
  </si>
  <si>
    <t>Rathen, Scotland</t>
  </si>
  <si>
    <t>Saltcoats, Saskatchewan, Canada</t>
  </si>
  <si>
    <t>moved to Upper Boyndlie, Tyrie in 1768</t>
  </si>
  <si>
    <t>Married Dec 15, 1811, in Woodhead Parish, Lonmay</t>
  </si>
  <si>
    <t>NOTES: The ancestors of Elizabeth Thom, on the Wallace side (her Mom, Ann Wallace), trace back to the cousin of William Wallace of Stirling Bridge fame.</t>
  </si>
  <si>
    <t>B Sand Hole Parish, of Fraserburgh</t>
  </si>
  <si>
    <t>Married May 8, 1784, Old Meldrum Parish</t>
  </si>
  <si>
    <t>B Peterhead, Aberdeenshire                                                                D New Deer, Aberdeenshire</t>
  </si>
  <si>
    <t>Married April 1, 1858 in Tyrie, Aberdenshire</t>
  </si>
  <si>
    <t>John Anderson</t>
  </si>
  <si>
    <t>James Anderson</t>
  </si>
  <si>
    <t>?</t>
  </si>
  <si>
    <t>Alexander Anderson</t>
  </si>
  <si>
    <t>Rathen</t>
  </si>
  <si>
    <t>Old Mill, Strichen</t>
  </si>
  <si>
    <t>Strichen</t>
  </si>
  <si>
    <t>Rathen, Aberdeenshire</t>
  </si>
  <si>
    <t>Strichen, Aberdeenshire</t>
  </si>
  <si>
    <t>March 16, 1803</t>
  </si>
  <si>
    <t>Unmarried</t>
  </si>
  <si>
    <t>before Feb 21, 1803</t>
  </si>
  <si>
    <t>Married Janet McPherson on March 26, 1764, in Strichen</t>
  </si>
  <si>
    <t>Baptised April 12, 1723</t>
  </si>
  <si>
    <t>Baptised November 18, 1725</t>
  </si>
  <si>
    <t>August 11, 1809</t>
  </si>
  <si>
    <t>Married John Webster on Noember 18, 1763, in Strichen</t>
  </si>
  <si>
    <t>Married Janet Morice (Moris) on April 20, 1749, in Strichen</t>
  </si>
  <si>
    <t>Baptised January 5, 1731</t>
  </si>
  <si>
    <t>Glaslay. Buried in Tyrie chuchyard</t>
  </si>
  <si>
    <t>January 18, 1812</t>
  </si>
  <si>
    <t>Baptised April 22, 1733</t>
  </si>
  <si>
    <t>October 24, 1800</t>
  </si>
  <si>
    <t>Fraserburgh, Aberdeenshire</t>
  </si>
  <si>
    <t xml:space="preserve">Married Andrew Shirer (D June 12, 1794) on Feb 13, 1753. </t>
  </si>
  <si>
    <t>Married John Harper (1732-Mar 11,1785)</t>
  </si>
  <si>
    <t>Baptised December 21, 1735</t>
  </si>
  <si>
    <t>Married Elspet Fowlie, June 7, 1767</t>
  </si>
  <si>
    <t>Baptism February 11, 1739</t>
  </si>
  <si>
    <t>1735</t>
  </si>
  <si>
    <t>1738</t>
  </si>
  <si>
    <t>Mary Anderson</t>
  </si>
  <si>
    <t>Margaret Anderson</t>
  </si>
  <si>
    <t>Janet Anderson</t>
  </si>
  <si>
    <t>June 2, 1768</t>
  </si>
  <si>
    <t>February 1, 1770</t>
  </si>
  <si>
    <t>Married Joseph Fowlie on July 14, 1796</t>
  </si>
  <si>
    <t>June 27, 1771</t>
  </si>
  <si>
    <t>July 17, 1864</t>
  </si>
  <si>
    <t>April 12, 1773</t>
  </si>
  <si>
    <t>April 30, 1775</t>
  </si>
  <si>
    <t>Married William White on March 9, 1799</t>
  </si>
  <si>
    <t>March 30, 1777</t>
  </si>
  <si>
    <t>August 10, 1823</t>
  </si>
  <si>
    <t>Married James Anderson on June 13,1801</t>
  </si>
  <si>
    <t>Married William Robertson on February 28, 1802</t>
  </si>
  <si>
    <t>December 4, 1833</t>
  </si>
  <si>
    <t>March 8, 1782</t>
  </si>
  <si>
    <t>Isabella Anderson                                                                      B 1806 - D Mar 12, 1818</t>
  </si>
  <si>
    <t>Married March 11, 1804</t>
  </si>
  <si>
    <t>NOTES: Nicknames: For John: Johnnie. For Elizabeth: Lizzie or Lizie. For Robertson: Robin. For Alexander: Alex, Alexie. For Margaret: Nellie, Nell, Billie, Bill.</t>
  </si>
  <si>
    <t>Charles (Charlie) and Helena (Isabelle) married May 9, 1936</t>
  </si>
  <si>
    <t>D: Mile End Aberdeen</t>
  </si>
  <si>
    <t>Married in Parish of Pitsligo.                   June 20, 1839</t>
  </si>
  <si>
    <t>William Daniel Konchak                                                              B July 1, 1916 - D July 1, 1970</t>
  </si>
  <si>
    <t>Married September 21, 1940</t>
  </si>
  <si>
    <t>Married July 17, 1991</t>
  </si>
  <si>
    <t>William Cruickshank                                                         B June 10, 1763</t>
  </si>
  <si>
    <t>Elizabeth (Lizzie) Cruickshank</t>
  </si>
  <si>
    <t>Little Willie Cruickshank                                            D 1883</t>
  </si>
  <si>
    <t>James Mackintosh</t>
  </si>
  <si>
    <t>James Alec Mackintosh</t>
  </si>
  <si>
    <t>Eva</t>
  </si>
  <si>
    <t>George Cruickshank                                                                       B 1860</t>
  </si>
  <si>
    <t>James Cruickshank                                                                       B 1863 - D Aug 30, 1915</t>
  </si>
  <si>
    <t>Alexander Watt Cruickshank                                                                       B 1865</t>
  </si>
  <si>
    <t>Margaret Ironside Cruickshank                                                                       B 1867</t>
  </si>
  <si>
    <t>Mary Cruickshank                                                                       B 1870</t>
  </si>
  <si>
    <t>William Cruickshank                                                                       B 1872 - D Sept 8, 1944</t>
  </si>
  <si>
    <t>Margaret Clubb                                                          B 1875 - D May 1953</t>
  </si>
  <si>
    <t>Violet Cruickshank</t>
  </si>
  <si>
    <t>Unknown</t>
  </si>
  <si>
    <t>David Cheyne</t>
  </si>
  <si>
    <t>Dawn Cheyne</t>
  </si>
  <si>
    <t>Hillary Cheyne</t>
  </si>
  <si>
    <t>Peter Cheyne</t>
  </si>
  <si>
    <t>David Calder</t>
  </si>
  <si>
    <t>Maureen Marr</t>
  </si>
  <si>
    <t>Colin Cruickshank</t>
  </si>
  <si>
    <t>Clive Cruickshank</t>
  </si>
  <si>
    <t>Marion White</t>
  </si>
  <si>
    <t>Eveyln Cruickshank</t>
  </si>
  <si>
    <t>Donald Porteous</t>
  </si>
  <si>
    <t>Alistair Cruickshank</t>
  </si>
  <si>
    <t>Jill Cruickshank</t>
  </si>
  <si>
    <t>Lisa Cruickshank</t>
  </si>
  <si>
    <t>Isabelle Laurie</t>
  </si>
  <si>
    <t>Tom Forrester</t>
  </si>
  <si>
    <t>Marion Cruickshank</t>
  </si>
  <si>
    <t>Janet Cruickshank</t>
  </si>
  <si>
    <t>Michael</t>
  </si>
  <si>
    <t>Iain</t>
  </si>
  <si>
    <t>William Davidson</t>
  </si>
  <si>
    <t>Unknown Davidson</t>
  </si>
  <si>
    <t>James Taylor</t>
  </si>
  <si>
    <t>Mabel Cruickshank                                                                      D 2004</t>
  </si>
  <si>
    <t>Constance Taylor</t>
  </si>
  <si>
    <t>Kenneth Smollet</t>
  </si>
  <si>
    <t>Maureen Taylor</t>
  </si>
  <si>
    <t>Hugh Cruickshank                                                                       B 1875</t>
  </si>
  <si>
    <t>Robert Cruickshank                                                                       B 1894 - D 1941</t>
  </si>
  <si>
    <t>Elizabeth Crichton                                                                       B 1894 - D 1977</t>
  </si>
  <si>
    <t>Margaret Isabel Robertson                                                            B January 1, 1907 -D May 13, 1962</t>
  </si>
  <si>
    <t>Margaret Lucy Pidgeon                                                                     B Dec 20, 1923 - D Oct 1, 2017</t>
  </si>
  <si>
    <t>Married July 7, 1945</t>
  </si>
  <si>
    <t>July 3, 1916</t>
  </si>
  <si>
    <t>December 18, 1984</t>
  </si>
  <si>
    <t>July 18, 1918</t>
  </si>
  <si>
    <t>October 7, 2015</t>
  </si>
  <si>
    <t>Elizabeth was variously known as Georgina, and Elizabeth Georgina Barbara.</t>
  </si>
  <si>
    <t>Baptized Jan 10, 1812</t>
  </si>
  <si>
    <t>July 6, 1865</t>
  </si>
  <si>
    <t>July 22, 1776</t>
  </si>
  <si>
    <t>Sept 1, 1778</t>
  </si>
  <si>
    <t>Dec 4, 1833</t>
  </si>
  <si>
    <t>Broomhills, Pitsligo, Aberdeenshire</t>
  </si>
  <si>
    <t>November 14, 1804</t>
  </si>
  <si>
    <t>Elspet Robertson</t>
  </si>
  <si>
    <t>George Robertson</t>
  </si>
  <si>
    <t>Margaret Robertson</t>
  </si>
  <si>
    <t>Barbara Robertson</t>
  </si>
  <si>
    <t>Ann Robertson</t>
  </si>
  <si>
    <t>Alexander Farquar Robertson</t>
  </si>
  <si>
    <t>Henrietta Robertson</t>
  </si>
  <si>
    <t>Eliza Robertson</t>
  </si>
  <si>
    <t>BIRTH/ Christened</t>
  </si>
  <si>
    <t>March 14, 1812</t>
  </si>
  <si>
    <t>June 28, 1886</t>
  </si>
  <si>
    <t>Woodhead Parish, Lonmay</t>
  </si>
  <si>
    <t>November 21, 1890</t>
  </si>
  <si>
    <t>(Old Pitsligo)</t>
  </si>
  <si>
    <t>Sand Hill, Aberdeen</t>
  </si>
  <si>
    <t>George and Barbara were married in Parish of Pitsligo, on June 20, 1839.</t>
  </si>
  <si>
    <t>October 4, 1855</t>
  </si>
  <si>
    <t>January 22, 1846</t>
  </si>
  <si>
    <t>Elspet Anderson Murray</t>
  </si>
  <si>
    <t>Fraserburgh</t>
  </si>
  <si>
    <t>October 19, 1840</t>
  </si>
  <si>
    <t>August 3, 1842</t>
  </si>
  <si>
    <t>James Murray</t>
  </si>
  <si>
    <t>December 25, 1811 (Baptized Jan 10, 1812)</t>
  </si>
  <si>
    <t>January 27, 1948</t>
  </si>
  <si>
    <t>October 10, 1949</t>
  </si>
  <si>
    <t>June 11, 1988</t>
  </si>
  <si>
    <t>George &amp; Elizabeth Thom married June 16, 1877, in Lonmay</t>
  </si>
  <si>
    <t>September 12, 1938</t>
  </si>
  <si>
    <t>1696</t>
  </si>
  <si>
    <t>Rathen Parish</t>
  </si>
  <si>
    <t>Baptised April 16, 1721.</t>
  </si>
  <si>
    <t>Baptised September 17 or 19, 1728</t>
  </si>
  <si>
    <t>Christening: Strichen Parish, Aberdeen, Scotland</t>
  </si>
  <si>
    <t>Strichen, Aberdeenshire, Scotland</t>
  </si>
  <si>
    <t>Strichen, Scotland</t>
  </si>
  <si>
    <t xml:space="preserve">       Married June 7, 1767                                    in Strichen</t>
  </si>
  <si>
    <t>February 20, 1864                                                   Alternate death: 1849</t>
  </si>
  <si>
    <t>Margaret Kidd                                                                                      B 1696  - D Oct 18, 1772</t>
  </si>
  <si>
    <t>Oct 18, 1772</t>
  </si>
  <si>
    <t>Feb 12, 1803</t>
  </si>
  <si>
    <t>Fraserburg Parish, Scotland</t>
  </si>
  <si>
    <t>Daniel Young Kidd                                                                B 1680 - D ?</t>
  </si>
  <si>
    <t>B in Rathen</t>
  </si>
  <si>
    <t>John Anderson                                                                           B about 1665 to 1670 - D Jan 3, 1731</t>
  </si>
  <si>
    <t>They lived at the Mill of Rathen at the time of the births of the first 3 children, before moving to Old Mill, Strichen (before birth of their daughter, Margaret). The rest of the children were born at Old Mill, Strichen.</t>
  </si>
  <si>
    <t>B in Aberdour.   D in Tyrie</t>
  </si>
  <si>
    <t>Alexander Fowlie                                                    B 1700</t>
  </si>
  <si>
    <t>Married in Strichen, May 22, 1694</t>
  </si>
  <si>
    <t>Son John is not found in all references.</t>
  </si>
  <si>
    <t>B in Aberdeenshire.  D in Strichen or D in Rathen. Burial Strichen</t>
  </si>
  <si>
    <t>Isabel (or Isabella or Isobel) Anderson</t>
  </si>
  <si>
    <t>Jane Anderson</t>
  </si>
  <si>
    <t>Not shown in all records</t>
  </si>
  <si>
    <t>Married Margaret King on Jan 30, 1787; and Jean Smith on March 11, 1804</t>
  </si>
  <si>
    <t>Stonehouse, Rathen, Scotland</t>
  </si>
  <si>
    <t xml:space="preserve">Benjamin Richards                                                               </t>
  </si>
  <si>
    <t xml:space="preserve">Elizabeth                                                              </t>
  </si>
  <si>
    <t>B in St. Briavels</t>
  </si>
  <si>
    <t>Louisa Richards                                                                             B Aug 25, 1851-D Aug 31, 1937</t>
  </si>
  <si>
    <t>B in Herefordshire</t>
  </si>
  <si>
    <t>B in Monmouth</t>
  </si>
  <si>
    <t>Mary Ann Richards</t>
  </si>
  <si>
    <t>George Richards</t>
  </si>
  <si>
    <t>John Richards</t>
  </si>
  <si>
    <t>November 8, 1814</t>
  </si>
  <si>
    <t xml:space="preserve">George Richards                                                                                            B  Nov 8, 1814                                                                </t>
  </si>
  <si>
    <t>1815</t>
  </si>
  <si>
    <t>Elizabeth</t>
  </si>
  <si>
    <t>Emma</t>
  </si>
  <si>
    <t>Sarah</t>
  </si>
  <si>
    <t>Edwin</t>
  </si>
  <si>
    <t>Louisa</t>
  </si>
  <si>
    <t>George</t>
  </si>
  <si>
    <t>1848</t>
  </si>
  <si>
    <t>August 31, 1937</t>
  </si>
  <si>
    <t>August 25, 1851</t>
  </si>
  <si>
    <t>1810</t>
  </si>
  <si>
    <t>1811</t>
  </si>
  <si>
    <t>1842</t>
  </si>
  <si>
    <t>October 24, 1930</t>
  </si>
  <si>
    <t>1847</t>
  </si>
  <si>
    <t>1850</t>
  </si>
  <si>
    <t>Son of Louisa Richards</t>
  </si>
  <si>
    <t>January 26, 1974</t>
  </si>
  <si>
    <t>July 21, 1884</t>
  </si>
  <si>
    <t>Indicated in 1861 census as being in the household.</t>
  </si>
  <si>
    <t>Grandaughter</t>
  </si>
  <si>
    <t>Indicated on 1871 census</t>
  </si>
  <si>
    <t>Grandson</t>
  </si>
  <si>
    <t>about 1865</t>
  </si>
  <si>
    <t>about 1849</t>
  </si>
  <si>
    <t>Married Louisa Whittington, then married Louisa Richards.</t>
  </si>
  <si>
    <t>Census of 1871 shows Tom is a painter  (see below for more)</t>
  </si>
  <si>
    <t>James was born in Ross, Herefordshire, England. Mary was born in Monmouth, Monmouthshire. (Monmouthshire's Welsh status was ambiguous between the 16th and 20th centuries, with it considered by some to be part of England during this time; its legal inclusion in Wales was clarified by the Local Government Act 1972, the same act which abolished the county as an administrative area.)                                                                                                      We find the last name recorded as "Simmonds" in the 1851 and 1871 census.</t>
  </si>
  <si>
    <t xml:space="preserve">Son of Louisa Richards. Oscar was the foreman at Winnipeg Paint and Glass and was given the diamond which was used by them to cut the glass for the CPR Roundhouse. </t>
  </si>
  <si>
    <t>April 27, 1876</t>
  </si>
  <si>
    <t>Daughter of Louisa Richards. Married John R Murray.</t>
  </si>
  <si>
    <t>Julia T. Simmons                                                                       B Apr 25, 1874 - D Feb 10, 1958</t>
  </si>
  <si>
    <t>February 10, 1958</t>
  </si>
  <si>
    <t>Winnipeg</t>
  </si>
  <si>
    <t>Vancouver</t>
  </si>
  <si>
    <t>November 6, 1965</t>
  </si>
  <si>
    <t>1956</t>
  </si>
  <si>
    <t>John Robertson Murray                                                               B Apr 5, 1872 - D Jan 27, 1948</t>
  </si>
  <si>
    <t>Son of George Murray and Anne Fraser</t>
  </si>
  <si>
    <t xml:space="preserve">Manitoba Vital Statistics: Marriage of John to Julia. Registration number: 1895-0011748. Date: 26/11/1895.                                                                                                                                                                                                                                          Geordie's birth certificate is #231 for 1898                                    </t>
  </si>
  <si>
    <t>1817 or 1818</t>
  </si>
  <si>
    <t>NOTE: The Winnipg census for 1901, 1906, show John came to Canada in 1887; and the 1911 and 1916 censuses shows 1889. This would be up to 2 years before his father, but possible. Most likely date is 1889.</t>
  </si>
  <si>
    <t>COMMENTS</t>
  </si>
  <si>
    <t>Married Novenber 26, 1895, in Winnipeg, Manitoba, Canada</t>
  </si>
  <si>
    <t>April 1, 1973</t>
  </si>
  <si>
    <t>April 5, 1872</t>
  </si>
  <si>
    <t>B in Monmouth, Wales</t>
  </si>
  <si>
    <t>July 13, 1970</t>
  </si>
  <si>
    <t>March 27, 1975</t>
  </si>
  <si>
    <t>June 11, 1905</t>
  </si>
  <si>
    <t>Sept. 27, 1896</t>
  </si>
  <si>
    <t>November 19, 1868</t>
  </si>
  <si>
    <t>Son of Louisa Whittington. Married Florence Ada Oakley on July 23, 1891</t>
  </si>
  <si>
    <t>July 25, 1963</t>
  </si>
  <si>
    <t>January 31, 1880</t>
  </si>
  <si>
    <r>
      <t xml:space="preserve">Died June 12, 1892, at 1 </t>
    </r>
    <r>
      <rPr>
        <sz val="10"/>
        <rFont val="Cambria"/>
        <family val="1"/>
        <scheme val="minor"/>
      </rPr>
      <t>1/2</t>
    </r>
    <r>
      <rPr>
        <sz val="12"/>
        <rFont val="Cambria"/>
        <family val="1"/>
        <scheme val="minor"/>
      </rPr>
      <t xml:space="preserve"> years old</t>
    </r>
  </si>
  <si>
    <t>Arthur Leslie Lightfoot                                                              B May 12, 1918 -D Oct 16, 2008</t>
  </si>
  <si>
    <t>Vivian Rhonda Magee                                                              B July 18, 1918 - D Oct 7, 2015</t>
  </si>
  <si>
    <t>Louisa Whittington</t>
  </si>
  <si>
    <t>Married Dec 24, 1865</t>
  </si>
  <si>
    <t>September 7, 1890</t>
  </si>
  <si>
    <t>Alexander Cruikshank                                          B 1590</t>
  </si>
  <si>
    <t>Gilbert Cruikshank                                          B Aug 18, 1611</t>
  </si>
  <si>
    <t>B: Aberdeen, Aberdeenshire</t>
  </si>
  <si>
    <t>George Cruikshank                                          B March 6, 1640</t>
  </si>
  <si>
    <t>Christened: St. Nicholas Parish, Aberdeen, Aberdeenshire</t>
  </si>
  <si>
    <t>B: Deskford, Banff, Scotland</t>
  </si>
  <si>
    <t>B: Old Machar, Aberdeen, Scotland</t>
  </si>
  <si>
    <t>Christened: Old Machar, Aberdeen, Scotland</t>
  </si>
  <si>
    <t>B: Cathill, Belhelvie, Aberdeen, Scotland</t>
  </si>
  <si>
    <t>D: Grassiehill, New Deer, Aberdeenshire</t>
  </si>
  <si>
    <t>B: Peterhead, Aberdeenshire</t>
  </si>
  <si>
    <t>B: Longside, Aberdeenshire</t>
  </si>
  <si>
    <t>Sophia Lillie (or Little)</t>
  </si>
  <si>
    <t>B: New Pitsligo, Aberdeenshire</t>
  </si>
  <si>
    <t>D: Vancouver, British Columbia, Canada</t>
  </si>
  <si>
    <t>B: New Deer, Aberdeenshire</t>
  </si>
  <si>
    <t>Elisabeth (Elizabeth)  Young                                                                B Feb 14, 1766-D Jan 1, 1852</t>
  </si>
  <si>
    <t xml:space="preserve">William Norrie                                              </t>
  </si>
  <si>
    <t xml:space="preserve">Janet Rainney                                             </t>
  </si>
  <si>
    <t>B: Methlick, Aberdeenshire</t>
  </si>
  <si>
    <t>B: Monquhitter, Aberdeenshire</t>
  </si>
  <si>
    <t>D: Cowgate, Oldmeldrum, Aberdeenshire</t>
  </si>
  <si>
    <t>Georgina is shown living at 60 Low Street, New Pitsligo, in the 1891 (Age 5) census and 32 Low Street (Age 15) in 1901.</t>
  </si>
  <si>
    <t>Ann Murray Knox                                                           B Aug 25, 1865-D May 25, 1935</t>
  </si>
  <si>
    <t>April 11, 1953</t>
  </si>
  <si>
    <t>East Kilbride, Lanarkshire, Scotland</t>
  </si>
  <si>
    <t>New Deer, Aberdeenshire, Scotland</t>
  </si>
  <si>
    <t>August 10, 1872</t>
  </si>
  <si>
    <t>August 22, 1862 or 1863</t>
  </si>
  <si>
    <t>January 5, 1944</t>
  </si>
  <si>
    <t>Haymarket, Edinburgh, Scotland</t>
  </si>
  <si>
    <t>March 16, 1880</t>
  </si>
  <si>
    <t>December 27, 1923</t>
  </si>
  <si>
    <t>May 28, 1860</t>
  </si>
  <si>
    <t>February 18, 1865</t>
  </si>
  <si>
    <t>August 14, 1930</t>
  </si>
  <si>
    <t>April 4, 1875</t>
  </si>
  <si>
    <t>August 17, 1927</t>
  </si>
  <si>
    <t xml:space="preserve">October 10, 1867 </t>
  </si>
  <si>
    <t>February 21, 1870</t>
  </si>
  <si>
    <t>October 18, 1884</t>
  </si>
  <si>
    <t>Peterhead, Aberdeenshire, Scotland</t>
  </si>
  <si>
    <t>April 29, 1951</t>
  </si>
  <si>
    <t>November 5, 1878</t>
  </si>
  <si>
    <t>November 16, 1867</t>
  </si>
  <si>
    <t>D: Longside, Aberdeenshire</t>
  </si>
  <si>
    <t>1821</t>
  </si>
  <si>
    <t>Peterhead, Aberdeenshire</t>
  </si>
  <si>
    <t>Longside, Aberdeenshire</t>
  </si>
  <si>
    <t>The 1841 census (ref 20) shows James living at Grecie Hill (part of Bucklaus), New Deer, Aberdeenshire. In 1851 (ref 21) his residence is listed as New Deer, Aberdeenshire.</t>
  </si>
  <si>
    <t>June 18, 1831</t>
  </si>
  <si>
    <t>March 25, 1898</t>
  </si>
  <si>
    <t>New Deer, Aberdeenshire</t>
  </si>
  <si>
    <t>July 10, 1834</t>
  </si>
  <si>
    <t>December 29, 1862</t>
  </si>
  <si>
    <t>January 21, 1894</t>
  </si>
  <si>
    <t>St. Nicholas, Aberdeenshire</t>
  </si>
  <si>
    <t>18 Jun 1831   (ref 19)</t>
  </si>
  <si>
    <t>Elspet Laurence (Lowrance)                                         B 1611</t>
  </si>
  <si>
    <t>George Jack</t>
  </si>
  <si>
    <t>Elspet Davidson</t>
  </si>
  <si>
    <t>George and Margaret were married in the Parish of Old Meldrum, on May 8, 1784.</t>
  </si>
  <si>
    <t>John Jack</t>
  </si>
  <si>
    <t>January 3, 1871</t>
  </si>
  <si>
    <t>Longside, Aberdeenshire, Scotland</t>
  </si>
  <si>
    <t>Margaret Jack</t>
  </si>
  <si>
    <t>January 25, 1885</t>
  </si>
  <si>
    <t>Elizabeth Jack</t>
  </si>
  <si>
    <t>March 6, 1792</t>
  </si>
  <si>
    <t>William Jack</t>
  </si>
  <si>
    <t>December 7, 1794</t>
  </si>
  <si>
    <t>Isabella Jack</t>
  </si>
  <si>
    <t>November 4, 1798</t>
  </si>
  <si>
    <t>March 13, 1869</t>
  </si>
  <si>
    <t>George Jack                                                                                                                                                B Sept 24, 1748 -D Mar 17, 1831</t>
  </si>
  <si>
    <t>Margaret King                                                                                       B 1753</t>
  </si>
  <si>
    <t>Sept 24, 1748; alternately 1770</t>
  </si>
  <si>
    <t>1753; alternately 1770</t>
  </si>
  <si>
    <t>Elizabeth Jack                                                  B Mar 6, 1792 - D Nov 16, 1867</t>
  </si>
  <si>
    <t>Boddam, Aberdeenshire, Scotland</t>
  </si>
  <si>
    <t>Baptised                                                                February 19, 1785</t>
  </si>
  <si>
    <t>Greciehill,                          New Deer, Aberdenshire, Scotland</t>
  </si>
  <si>
    <t>D: Greciehill, New Deer, Aberdeenshire</t>
  </si>
  <si>
    <t>George was a farmer and a  crofter</t>
  </si>
  <si>
    <t>William was a crofter</t>
  </si>
  <si>
    <t>Jean Traill (Traile)                                                 B Mar 22, 1695</t>
  </si>
  <si>
    <t>1791 or 1794</t>
  </si>
  <si>
    <t>John Cruickshank                                          Baptism Oct 31, 1730</t>
  </si>
  <si>
    <t>April 16, 1901</t>
  </si>
  <si>
    <t>Townhouse, Inverurie, Aberdeenshire, Scotland</t>
  </si>
  <si>
    <t>Grecie Hill, New Deer, Aberdeenshire, Scotland</t>
  </si>
  <si>
    <t>B: Grecie Hill, Aberdeenshire                                                     D: Winnipeg, Manitoba, Canada</t>
  </si>
  <si>
    <t>Married December 9, 1904 in                                 New Pitsligo, Aberdeenshire</t>
  </si>
  <si>
    <t>Married August 13, 1887                                                                 at 60 Low Street, New Pitsligo</t>
  </si>
  <si>
    <t>Georgina Norrie                                                                    B Oct 5, 1885-D Nov 7, 1987</t>
  </si>
  <si>
    <t>November 7, 1987</t>
  </si>
  <si>
    <t>Edinburgh</t>
  </si>
  <si>
    <t>October 7, 1889</t>
  </si>
  <si>
    <t>Sandhaven, Aberdeenshire</t>
  </si>
  <si>
    <t>Pitsligo, Aberdeenshire</t>
  </si>
  <si>
    <t>June, 1824</t>
  </si>
  <si>
    <t>1901</t>
  </si>
  <si>
    <t>December 25, 1811                                              Baptised Jan 10, 1812</t>
  </si>
  <si>
    <t>Sand Hill Aberdeenshire</t>
  </si>
  <si>
    <t>Possibly married a George Anderson</t>
  </si>
  <si>
    <t>Married George Murray on June 20, 1839</t>
  </si>
  <si>
    <t>December 9, 1854</t>
  </si>
  <si>
    <t>Chicago, Illinois</t>
  </si>
  <si>
    <t>December 2, 1860</t>
  </si>
  <si>
    <t>Ardlaw, Pitsligo, Aberdeenshire</t>
  </si>
  <si>
    <t>Married Ann Forbes, widow of Robert Douglass on April 25, 1837</t>
  </si>
  <si>
    <t>James Robertson                                       Note 1 below</t>
  </si>
  <si>
    <t>December 15, 1912</t>
  </si>
  <si>
    <t>Lena, Stephenson, Illinois</t>
  </si>
  <si>
    <t>January 6, 1941</t>
  </si>
  <si>
    <t>Elizabeth  Davidson                                                                                                         B 1815</t>
  </si>
  <si>
    <t>Kenora, Ontario, Canada</t>
  </si>
  <si>
    <t>July 11, 1920</t>
  </si>
  <si>
    <t>Great Western Road, Aberdeen</t>
  </si>
  <si>
    <t>Rathen Cottage, Rathen, Aberdeenshire, Scotland</t>
  </si>
  <si>
    <t>Red House of Rathen, Rathen, Aberdeenshire, Scotland</t>
  </si>
  <si>
    <t>Hillhead of Rathen, Rathen,  Aberdeenshire, Scotland</t>
  </si>
  <si>
    <t>Stonehouse, Rathen, Aberdeenshire, Scotland</t>
  </si>
  <si>
    <t>Winnipeg, Manitoba, Canada. Buried at Brookside Cemetery, Winnipeg</t>
  </si>
  <si>
    <t>Magdalene Watt Trail                                                            Bap Jan 6, 1811 - D Oct 7,1883</t>
  </si>
  <si>
    <t>B Aberdeenshire                                                                                                                                                     D Longside, Adberdeenshire</t>
  </si>
  <si>
    <t>Anne Greig Fraser                                                                                 B Apr 2, 1844 - D Jan 17, 1933</t>
  </si>
  <si>
    <t>unknown</t>
  </si>
  <si>
    <t>Married January 19, 1806</t>
  </si>
  <si>
    <t>Stonehouse, Rathen</t>
  </si>
  <si>
    <t>January 3, 1883</t>
  </si>
  <si>
    <t>Alexander Dalrymple Fraser's father was named Alexander Fraser, who was a joiner (carpenter).</t>
  </si>
  <si>
    <t>October 7, 1883</t>
  </si>
  <si>
    <t xml:space="preserve">Magdalene's father was named George Trail. His occupation was a crofter. </t>
  </si>
  <si>
    <t>April 2, 1844</t>
  </si>
  <si>
    <t>January 17, 1933</t>
  </si>
  <si>
    <t>Upper Stirlingbrae, Boddam, Peterhead</t>
  </si>
  <si>
    <t>Lonmay,                                                                                                                                                                         district of Peterhead, Aberdeenshire</t>
  </si>
  <si>
    <t>October 3, 1837</t>
  </si>
  <si>
    <t xml:space="preserve">John Robertson Murray was the son of George Murray and Anne Fraser.  His birth record shows George was a farmer's son living at home and Anne was a domestic servant. Hs parents never married, and John was raised by George Murray who was living at Redhouse Rathen at the time.                                                                                                                                                                                                  </t>
  </si>
  <si>
    <t>James Willo(x)</t>
  </si>
  <si>
    <t>approx 1831</t>
  </si>
  <si>
    <t>approx 1839</t>
  </si>
  <si>
    <t>Old Pitsligo</t>
  </si>
  <si>
    <r>
      <t>Jessi</t>
    </r>
    <r>
      <rPr>
        <b/>
        <sz val="12"/>
        <color theme="0"/>
        <rFont val="Cambria"/>
        <family val="1"/>
        <scheme val="minor"/>
      </rPr>
      <t xml:space="preserve">e </t>
    </r>
    <r>
      <rPr>
        <sz val="12"/>
        <color theme="0"/>
        <rFont val="Cambria"/>
        <family val="2"/>
        <scheme val="minor"/>
      </rPr>
      <t>Fraser</t>
    </r>
  </si>
  <si>
    <t>Jane R Fraser</t>
  </si>
  <si>
    <t>approx 1852</t>
  </si>
  <si>
    <t>Margaret Fraser                                                                                                       (1)</t>
  </si>
  <si>
    <t>Anne Greig Fraser (3)</t>
  </si>
  <si>
    <t>Elizabeth Craighead Fraser                                                               B  April 27, 1867- D unknown</t>
  </si>
  <si>
    <t xml:space="preserve">In 1877, George Murray (B1850) married Elizabeth Thom, in Scotland. They had 6 children born in Scotland.  Around 1880, the family left Rathen and moved to Glendaveny Cottage, in the parish of Peterhead.                                                                                                                               </t>
  </si>
  <si>
    <t>The birth record of John Robertson Murray states the father was George Murray, farmer's son,  living at home at Redhouse.</t>
  </si>
  <si>
    <t>Moved to Banchory Ternan</t>
  </si>
  <si>
    <t>Note 1: Margaret Fraser had a son named William Fraser born in Stonehouse on August 14, 1857. Margaret was not married to the father of William, and his birth record does not state the father of William, but the minutes of the parish of Rathen for October 11, 1857 states the father of William was Charles Greig who confessed to the truth of the charge. In the 1891 census William Fraser appears to have taken the name of William Greig (34 years old in the 1891 census)</t>
  </si>
  <si>
    <t>William Fraser                                                                                                                                              (2)</t>
  </si>
  <si>
    <t>Note 2: William Fraser became a journeyman blacksmith. He married Isabella Mearns on June 11, 1866. William and Isabella had a daughter, Mary Ann Isabella Fraser, born in the parish of Banchory Ternan, in the county of Kincardine, on June 10, 1877. Mary Ann Isabella Fraser became a dressmaker and never married. She is found living with Anne G Fraser in most census records.</t>
  </si>
  <si>
    <t>George Trail                                                               Bap June 29, 1774 - D April 1822</t>
  </si>
  <si>
    <t>Married Sept 5. 1792 in Fraserburgh</t>
  </si>
  <si>
    <t>George Trail</t>
  </si>
  <si>
    <t>Isobel Milne</t>
  </si>
  <si>
    <t>Elizabeth (Elisabeth, Elspet) Bruce                                                               B unknown- D unknown</t>
  </si>
  <si>
    <t>Possibly Ardlaw</t>
  </si>
  <si>
    <t>December 22, 1813                                                                                                                                       Baptised January 10, 1814</t>
  </si>
  <si>
    <t>February 23, 1821                            Baptised March 23, 1835</t>
  </si>
  <si>
    <t>June 13, 1816                                          Baptised July 5, 1816</t>
  </si>
  <si>
    <t>January 2, 1803                               Baptised January 8, 1803</t>
  </si>
  <si>
    <t>April 24, 1807                         Baptised May 4, 1807</t>
  </si>
  <si>
    <t>December 25, 1809                                     Baptised January 6, 1810</t>
  </si>
  <si>
    <t>William was a farmer in Broomhills. William and Barbara were married in the Parish of Pitsligo, Aberdeenshire. Feb 28, 1803</t>
  </si>
  <si>
    <t>Baptised in Strichen, Died in Middletack, Rathen</t>
  </si>
  <si>
    <t>Born Feb 27,1839                                                                                        Baptised March 21, 1839</t>
  </si>
  <si>
    <t>D    Redhouse, Rathen, Aberdeenshire</t>
  </si>
  <si>
    <t>approx 1849</t>
  </si>
  <si>
    <t>Glendaveny (Glendavenie), Peterhead, Aberdeenshire, Scotland</t>
  </si>
  <si>
    <t>Son of Louisa Richards.                         Married Amelia Battershill</t>
  </si>
  <si>
    <t>A shoemaker</t>
  </si>
  <si>
    <t>Rova, Longside, Aberdeenshire</t>
  </si>
  <si>
    <t>Greciehill, Aberdeenshire</t>
  </si>
  <si>
    <t>Greciehill Aberdeenshire</t>
  </si>
  <si>
    <t>Ancestor of Kathleen Jack</t>
  </si>
  <si>
    <t>approx 1823</t>
  </si>
  <si>
    <t>January 10, 1885</t>
  </si>
  <si>
    <t>Bridge Street, Strichen, Aberdeenshire</t>
  </si>
  <si>
    <t>Follow up: Find family of John Cruickshank, Hamilton, Ontario</t>
  </si>
  <si>
    <t>B Tillakeera, Lonmay</t>
  </si>
  <si>
    <t>Baptised January 6, 1811 in the Parish of</t>
  </si>
  <si>
    <t>James Murray                                                                                    Bap Dec 25, 1791 - D Apr 17, 1869</t>
  </si>
  <si>
    <t>Baptized in Tyrie</t>
  </si>
  <si>
    <t>a Master Taylor and Crofter                                                      Died in Middlemuir, New Pitsligo</t>
  </si>
  <si>
    <t>from Boyndlie, Parish of Tyrie                                                a General 'Weaver'</t>
  </si>
  <si>
    <t>Married Feb 6, 1823, in Old Deer Parish</t>
  </si>
  <si>
    <t>Alexander Muir</t>
  </si>
  <si>
    <t>from Mide Coats, Cambuslang, Lanarkshire</t>
  </si>
  <si>
    <t>Married Sept 7, 1756, in Cambuslang</t>
  </si>
  <si>
    <t>from Tillakeera, Lonmay</t>
  </si>
  <si>
    <t>Margaret (Sophia) Mair (Muir)                                                                       Bap Nov 1, 1761 - D aft Dec 25 1791</t>
  </si>
  <si>
    <t xml:space="preserve">William Murray                                                           </t>
  </si>
  <si>
    <t>Peter Murray                                                               Bap June 8, 1759 - D Oct 16, 1846</t>
  </si>
  <si>
    <t>Bap Peterhead, Aberdeenshire</t>
  </si>
  <si>
    <t>from 'Cobsmill'</t>
  </si>
  <si>
    <t>(Old) Pitsligo</t>
  </si>
  <si>
    <t>George Murray                                                                                                           Bap Mar 14, 1812 - D  June 28, 1886</t>
  </si>
  <si>
    <t>December 27, 1881</t>
  </si>
  <si>
    <t>Glendaveny, Peterhead</t>
  </si>
  <si>
    <t>Alexander Dalrymple Fraser                                                            B approx 1808 - D Jan 3,1883</t>
  </si>
  <si>
    <t>Married Sept 25, 1831</t>
  </si>
  <si>
    <t>Christina (Christian) Burnett                                                                                   B: July 12, 1784 - D unknown</t>
  </si>
  <si>
    <t>Alexander Fraser                                                                                    B Mar 15, 1789 - D Nov 30, 1848</t>
  </si>
  <si>
    <t>B Fraserburgh, Aberdeenshire</t>
  </si>
  <si>
    <t>D Cullen, Banffshire</t>
  </si>
  <si>
    <t>Elspeth Smith                                                                B 1715</t>
  </si>
  <si>
    <t>Hugh Fraser                                                     B Sept 25, 1764 - D April 21, 1837</t>
  </si>
  <si>
    <t>B Huntley or Fraserburgh</t>
  </si>
  <si>
    <t>Married 1788 in Huntley, Aberdeenshire</t>
  </si>
  <si>
    <t>Elspet Peddie                                                                  B 1764- D Aug 13, 1846</t>
  </si>
  <si>
    <t>B: Huntley, Aberdeenshire                              D: Hardgate, Old Machar, Aberdeenshire</t>
  </si>
  <si>
    <t>William Fraser                                                                    B Sept 28, 1725 - D Oct 31, 1788</t>
  </si>
  <si>
    <t>B Aberdeenshire                                                   Buried Old Machar</t>
  </si>
  <si>
    <t>Married Jan 5, 1752, Netherlands</t>
  </si>
  <si>
    <t>Rachel Kennedy                                                                    B Dec 25, 1730 - D June 3, 1800</t>
  </si>
  <si>
    <t>B: Cavers, Roxburghshire</t>
  </si>
  <si>
    <t xml:space="preserve"> D Old Aberdeen</t>
  </si>
  <si>
    <t>B Boghead, New Pitsligo,  Aberdeenshire</t>
  </si>
  <si>
    <t>B: in Plaidy, near Turriff</t>
  </si>
  <si>
    <t>a Domestic Servant and Lace maker</t>
  </si>
  <si>
    <t xml:space="preserve">George (Dancie) Norrie                                                            B Aug 22, 1857-D Sept 16, 1925                                                                                                               </t>
  </si>
  <si>
    <t xml:space="preserve">William Robertson                                                               Bap July 22, 1776 - D July 6, 1865  </t>
  </si>
  <si>
    <t>Baptised in Insch parish</t>
  </si>
  <si>
    <t>from Largie in Insch Parish</t>
  </si>
  <si>
    <t>James Robertson</t>
  </si>
  <si>
    <t>William Robertson                                                     Bap Nov 23, 1737</t>
  </si>
  <si>
    <t>Baptised in Insch Parish</t>
  </si>
  <si>
    <t>Alexander Watson                                                        D possible Dec 23, 1806</t>
  </si>
  <si>
    <t>James Robertson                                                                       Bap Sept 10, 1751 - D Sept 15,1787</t>
  </si>
  <si>
    <t>NOTE 1: James Robertson had numerous accomplishments in the ministry. He was ordained on August 30, 1832, and conferred Doctor of Divinity October 12, 1843. More on his life is found when you</t>
  </si>
  <si>
    <t>John Muir                                                                    B Sept 24, 1732 - D poss. Jun 21, 1780</t>
  </si>
  <si>
    <t>Barbara Anderson                                                               Bap Sept 17, 1778 - D Dec 4, 1833</t>
  </si>
  <si>
    <t>Baptised September 1, 1778</t>
  </si>
  <si>
    <t>Barbara Anderson</t>
  </si>
  <si>
    <t>George Anderson</t>
  </si>
  <si>
    <t>Marriage registered in both Parishes: Pitsligo and Tyrie</t>
  </si>
  <si>
    <t>married Feb 28, 1802</t>
  </si>
  <si>
    <t>of the Milton Mill in Rathen</t>
  </si>
  <si>
    <t>George Anderson                                                                    Bap Dec 21, 1735 - D Feb 21, 1803</t>
  </si>
  <si>
    <t>Elspet(h) Fowlie (Fowly) (Fouly)                                                                      Bap March 5, 1738</t>
  </si>
  <si>
    <t>Bap Aberdour, Aberdeenshire</t>
  </si>
  <si>
    <t>later, of Fraserburgh Parish</t>
  </si>
  <si>
    <t>Alexander Anderson                                                        Bap Nov 17, 1694 - D April 12, 1772</t>
  </si>
  <si>
    <t xml:space="preserve">Mary Young                                                                B 1658 - D 1716 </t>
  </si>
  <si>
    <t>Married in Old Mill, Strichen: June 26, 1737</t>
  </si>
  <si>
    <t>perhaps Born in Moray</t>
  </si>
  <si>
    <t>Married 1872                                                                                                                                     in Newport, Monmouthshire</t>
  </si>
  <si>
    <t>1843</t>
  </si>
  <si>
    <t>Possible baptism June 10, 1775, in Crimond</t>
  </si>
  <si>
    <t>possible father William Bruce</t>
  </si>
  <si>
    <t>James Trail                                                                    B 1714</t>
  </si>
  <si>
    <t>Isobel Massie                                                                    B 1708</t>
  </si>
  <si>
    <t>possible James Trail</t>
  </si>
  <si>
    <t>possible Marjorie Robinson</t>
  </si>
  <si>
    <t>a Carpenter</t>
  </si>
  <si>
    <t>St Briavels, Gloucestershire, England</t>
  </si>
  <si>
    <t>Desamia (Diana)</t>
  </si>
  <si>
    <t>Aylburton, Gloucestershire, England</t>
  </si>
  <si>
    <t>Herefordshire, Wales</t>
  </si>
  <si>
    <t>Monmouth, Monmouthshire, Wales</t>
  </si>
  <si>
    <t>Monmouth, Wales</t>
  </si>
  <si>
    <t>A labouror at 14 years old in the 1851 census</t>
  </si>
  <si>
    <t>Indicated in 1841 and 1861 census as being in the household. Absent in 1851 census</t>
  </si>
  <si>
    <t>birth location unclear in 1851 census</t>
  </si>
  <si>
    <t>"Nercraig"? or "Manitou"?                                                                                                         Hereford</t>
  </si>
  <si>
    <t>In the 1861 census, James and family are still living on Monnow Street in the town of Monmouth, Monmouthshire. At this time James is a Tiler Plasterer, Mary is a Laundress, daughters Jane (age 21) and Alice (age 19) are also Laundresses. Daughter Amy (14 years old), son Tom (5 years old), and daughter Polly (8 years old) are all scholars. Also in the home in 1861 are: uncle Edward Simmons a Home Mason, boarder Mary Ann "Hunband" a Laundress, and boarder John"Ruspole" an Agricultural Labourer. Son Thornton (16 years old) is living with the James Powell family on Monnow Street in 1861, and is occupied as an apprentice. James Powell is listed a plumber and a painter, so it is possible Thornton was learning from James. This is the Thornton Simmons who will come to Winnipeg, Canada in 1882.</t>
  </si>
  <si>
    <t>Newport, Monmouthshire, Wales</t>
  </si>
  <si>
    <t>Newmort or Monmouth, Monmouthshire, Wales</t>
  </si>
  <si>
    <t>The 1871 census shows James and family living on "Berkford"? Court in Monmouth. James is listed as a Plasterer and no occupation is given for Mary.  Son Thornton is living back at home, listed as a widower, and occupied as a Painter. Thornton's 2 year old son James T Simmons is living with them. James was born in Monmouth and his mother was Louisa Wittington.                                                                                                                                                                                                                                         Son Tom is a Tailer. Daughter Polly is a Scholar. Also living with them in 1871 are: a 6 year old granddaughter named Catherine Jones who was born in Monmouthshire.</t>
  </si>
  <si>
    <t xml:space="preserve">The 1841 census for Marston shows James age 32 is a "Tayler" (likely Tiler) and no occupation for Mary.                                                                                                            In the 1851 census, James is listed as Tyler-Master and Chimney Sweeper.   Again Mary is listed as being born in Monmouth, and with no occupation. They are living on Monnow Street in the town of Monmouth, Monmouthshire, Wales, in 1851. Also living in the home is a 14 year old servant, Alfred Witton, who is occupied as a chimney sweeper.                                                                                                                                                                                                                                                           </t>
  </si>
  <si>
    <t>In the 1881 census, James is listed as a Tiler and Plasterer.</t>
  </si>
  <si>
    <t>October 15, 1960</t>
  </si>
  <si>
    <t>B (Old) Pitsligo.                                                              D - 34 Esslemont Avenue, Aberdeen</t>
  </si>
  <si>
    <t>May, 1939</t>
  </si>
  <si>
    <t>9 July 1850 (Some accounts say July 10, 1850)</t>
  </si>
  <si>
    <t>The birth date for George Murray (B1850) is variously reported as July 9th, 1850 and July 10th, 1850. The Parish record for baptisms in Rathen (235/ 40  145) show he was born on July 9th, 1850 and baptised on August 16th, 1850. It may be that he was born the night which started July 9th and ended July 10th.</t>
  </si>
  <si>
    <t>B Old Deer. Buried in Longside</t>
  </si>
  <si>
    <t>NOTE 2: George moved with the rest of the family to Saskatchewan (then North West Territiories) and helped on the farm. His brother John Robertson Murray found work for him in Winnipeg so George moved to Winnipeg. The rest of the family followed to Winnipeg shortly thereafter.</t>
  </si>
  <si>
    <t xml:space="preserve">George Thom </t>
  </si>
  <si>
    <t>James Thom                                                                             B March 24, 1825 - D 1905</t>
  </si>
  <si>
    <t xml:space="preserve">Elspet Moir </t>
  </si>
  <si>
    <t>Married Sept 4, 1794 in Longside</t>
  </si>
  <si>
    <t>Ann Wallace                                                                         B July 16, 1827 - D 1894</t>
  </si>
  <si>
    <t xml:space="preserve">Thornton married Louisa Whittington on December 24, 1865, in the parish church in Monmouth, Monmouthshire. On the marriage registration Thornton was listed as a painter and his father James was listed as a platerer.  Louisa's father, Thomas Wittington,  was listed as a labourer. Witnesses of the marriage were J. Jones and Thornton's sister Amy Simmons.   Thornton and Louisa (neeWittington) had one child, James.                                                                                                                                      </t>
  </si>
  <si>
    <t>The 1881 census shows Thornton and family are living in Monmouth. The occupation given for Thornton is Painter and the occupation given for Louisa (nee Richards) is Dressmaker. Son James T Simmons (age 12), daughter Julia T Simmons (age 6), and son Thornton (age 4) are Scholars. Sons George (age 2) and Owen (age 1) are also on the 1881 census. All childern listed were born in Monmouth. Also in the home is Jane Davis (18? years old) who was a servant born in St Briavels. On the same street in 1881 is Thornton's older brother Owen, and his wife Ellen who was born in Castlebar, Mayo, Ireland. Owen is employed as a Plasterer and Slaker.</t>
  </si>
  <si>
    <t>Baptised December 26, 1834</t>
  </si>
  <si>
    <t>Baptised December 31, 1837</t>
  </si>
  <si>
    <t>Baptised in the parish of Monmouth, Wales</t>
  </si>
  <si>
    <t>Born September 17, 1810; Baptised September 27, 1810</t>
  </si>
  <si>
    <t>Baptised in Lydney, Gloucestershire</t>
  </si>
  <si>
    <t>Baptised May 28, 1820</t>
  </si>
  <si>
    <t>On the baptism records of daughter Mary Ann and son John, their abode is listed as Aylburton. Elizabeth's occupation is listed as servant.</t>
  </si>
  <si>
    <t xml:space="preserve">Baptised November 8, 1814. </t>
  </si>
  <si>
    <t>On the baptism record of son George, their abode is listed as Aylburton. Benjamin's occupation is listed as carpenter.</t>
  </si>
  <si>
    <t>Born in Herefordshire, Baptised in the parish of Monmouth, Wales</t>
  </si>
  <si>
    <t>Baptised June 8, 1845</t>
  </si>
  <si>
    <t>Baptised in the parish of St Briavels, Gloucestershire, England</t>
  </si>
  <si>
    <t>Baptised June 14, 1840</t>
  </si>
  <si>
    <t>Born August 25, 1851. Baptised September 21, 1851</t>
  </si>
  <si>
    <t>Born in Aylburton. Baptised in Lydney, Gloucestershire</t>
  </si>
  <si>
    <t>Baptism: October 15, 1844</t>
  </si>
  <si>
    <t>Elspet(h) Pi(e)ry                                                                B 1670 - D 1751</t>
  </si>
  <si>
    <t>This is the same George Murray (B1850) who played the fiddle and wrote poetry.</t>
  </si>
  <si>
    <t>The Winnipeg census of 1901 shows George (B1850) is listed as a Dairyman. From Henderson's Directory, they are living at 294 Ellen Street in 1900 and 1901, but not in 1902. The 1906 census gives their home address as 657 or 659 Simcoe Street. These addresses are now part of Wellington School, constructed in 1972. The 1911 census still gives their address as 657 Simcoe but George's occupation as Salesman in a store. George is also reported to have worked in a livery barn, and to have driven a wagon delivering fresh water to residents in Winnipeg.</t>
  </si>
  <si>
    <t xml:space="preserve">The 1921 census and the 1921 Henderson's Directory show George and Elizabeth (nee thom) Murray and family living at 710 Banning Street in Winnipeg. Henderson's Directory in 1920 show this home occupied by John McLaws, so the Murrays moved into 710 Banning in this time interval. It is thought that the home was owned by their son George (the tinsmith) and bought by the family at large contributing to the cost. George and Elizabeth are still living in this house in a 1937 newpaper article about George's 87th birthday, and their 60th wedding anniversary.  Son George lived in this house until he died in 1949. </t>
  </si>
  <si>
    <r>
      <t>John Robertson Murray learned harness making in Scotland. He imigrated to Canad</t>
    </r>
    <r>
      <rPr>
        <sz val="12"/>
        <color rgb="FF7030A0"/>
        <rFont val="Cambria"/>
        <family val="1"/>
        <scheme val="minor"/>
      </rPr>
      <t>a in 1887, 1889, or 1890.</t>
    </r>
    <r>
      <rPr>
        <sz val="12"/>
        <color theme="3"/>
        <rFont val="Cambria"/>
        <family val="2"/>
        <scheme val="minor"/>
      </rPr>
      <t xml:space="preserve"> Upon moving to Winnipeg, Canada, he worked for E.F. Hutchings, the harness maker, at 519 Main Street. His occupation at 519 Main Street in the Henderson's Directory of 1891 is given as a Packer; in 1892 and 1893 as a Clerk; in 1896 as a Shipper.  The 1911 Winnipeg census shows him being a storekeeper. Subsequently, he opened a harness and saddle shop on Princess Street, in Winnipeg.                                                                                                                                                                                                                                                                                           </t>
    </r>
  </si>
  <si>
    <t>Winnipeg, Mantoba Canada</t>
  </si>
  <si>
    <t>on the farmstead near Saltcoats, Saskatchewan, Canada (which was then North West Territories)</t>
  </si>
  <si>
    <t>Verna Eileen Magee                                                              B July 3, 1916 - D Dec 18, 1984</t>
  </si>
  <si>
    <t>B: Ballyhalbert, County Down, Northern Ireland (Ards Upper)</t>
  </si>
  <si>
    <t>Ballyhalbert, County Down, Northern Ireland (Ards Upper)</t>
  </si>
  <si>
    <t>B: Perth, Ontario, Canada West</t>
  </si>
  <si>
    <t>Married: Oct 31, 1860</t>
  </si>
  <si>
    <t>Kingston, Ontario</t>
  </si>
  <si>
    <t>1896</t>
  </si>
  <si>
    <t>March 21, 1867</t>
  </si>
  <si>
    <t>April 10, 1932</t>
  </si>
  <si>
    <t>March 27, 1875</t>
  </si>
  <si>
    <t>January 23, 1959</t>
  </si>
  <si>
    <t>April 17, 1880</t>
  </si>
  <si>
    <t>August 16, 1884</t>
  </si>
  <si>
    <t>Amherst Island (on Lake Ontario, Canada)</t>
  </si>
  <si>
    <t>on Amherst Island (on Lake Ontario, Ontario, Canada)</t>
  </si>
  <si>
    <t>David Magee</t>
  </si>
  <si>
    <t>April 8, 1892</t>
  </si>
  <si>
    <t>April 1, 1955</t>
  </si>
  <si>
    <t>June 22, 1992</t>
  </si>
  <si>
    <t>Perth, Ontario</t>
  </si>
  <si>
    <t>William Begg was a nail maker who resided in Ballyhalbert, County Down, Northern Ireland (Ards Upper). His religion was Roman Catholic</t>
  </si>
  <si>
    <t>Born in Spain</t>
  </si>
  <si>
    <t>son of Catherine (nee Johnston) and David Magee</t>
  </si>
  <si>
    <t>Ontario</t>
  </si>
  <si>
    <t>Martha Magee</t>
  </si>
  <si>
    <t>son</t>
  </si>
  <si>
    <t>daughter</t>
  </si>
  <si>
    <t>January 9, 1933</t>
  </si>
  <si>
    <t>John Magee</t>
  </si>
  <si>
    <t>Ireland</t>
  </si>
  <si>
    <t>Mary Anne Magee</t>
  </si>
  <si>
    <t>approx 1843 to 1845</t>
  </si>
  <si>
    <t>August 25, 1916</t>
  </si>
  <si>
    <t>Lot 9, concession 1, County of Dundas, Division of Mountain. Buried Union Cemetery, South Mountain</t>
  </si>
  <si>
    <t>N. P. Magee</t>
  </si>
  <si>
    <t>in Cardinal, Ontario</t>
  </si>
  <si>
    <t>February 12, 1934</t>
  </si>
  <si>
    <t>See NOTE 1.</t>
  </si>
  <si>
    <t>February 19, 1871</t>
  </si>
  <si>
    <t>NOTE 1: William Henry Magee married Josephine Mary Simard. He died at the Ottawa Civic Hospital on February 23, 1946 and is buried at the United Cemetery in Kars, Ontario. His home was at 480 Gilmour Street in Ottawa (the same address given for N.P. Magee, his brother). The informant on his death certificate was his son William Magee of 480 Gilmour Street, Ottawa. William Henry Magee's occupation had been Retail Meat Merchant, from which he retired in 1929 after 35 years.</t>
  </si>
  <si>
    <t>May 6, 1902</t>
  </si>
  <si>
    <t>May 25, 1977</t>
  </si>
  <si>
    <t>Daughter of Isabella (nee Beggs) and David Magee</t>
  </si>
  <si>
    <t>Son of Isabella (nee Beggs) and David Magee</t>
  </si>
  <si>
    <t>(Uncertain) Son of Isabella (nee Beggs) and David Magee</t>
  </si>
  <si>
    <t>Jane Magee</t>
  </si>
  <si>
    <t>Elenor Magee</t>
  </si>
  <si>
    <t>James H Magee</t>
  </si>
  <si>
    <t>April 6, 1885</t>
  </si>
  <si>
    <t>Oxford Township, Grenville, Ontario</t>
  </si>
  <si>
    <t>Upper Canada</t>
  </si>
  <si>
    <t>May 26, 1912</t>
  </si>
  <si>
    <t>March 5, 1839</t>
  </si>
  <si>
    <t>April 11, 1881</t>
  </si>
  <si>
    <t>North Gower, Carlton, Ontario, Canada</t>
  </si>
  <si>
    <t>August 2, 1864</t>
  </si>
  <si>
    <t>Martha Latimer                                                                                             B app 1814 to 1817-D Apr 11, 1881</t>
  </si>
  <si>
    <t>Approx 1819 in Enniskillen, Fermanagh, Ireland (Northern Ireland)</t>
  </si>
  <si>
    <t>March 4, 1939</t>
  </si>
  <si>
    <t>William Henry Magee</t>
  </si>
  <si>
    <t>David Henry Magee                                                                                                                                                      B approx 1819 - D Aug 2, 1864</t>
  </si>
  <si>
    <t>B Ballyconnell, Cavan, Ireland</t>
  </si>
  <si>
    <t>B Enniskillen, Fermanagh, Ireland</t>
  </si>
  <si>
    <t>possibly 1817                                                                   in Ballyconnell, 5296, Cavan,  Ireland</t>
  </si>
  <si>
    <t>Grassiehill Farm, New Deer, Aberdeenshire, Scotland</t>
  </si>
  <si>
    <t>St. Bernard, 17a Danube Street, Edinburgh, Scotland</t>
  </si>
  <si>
    <t>Elizabeth (Eliza Jane) Magee</t>
  </si>
  <si>
    <t>February 23, 1946</t>
  </si>
  <si>
    <t>Ottawa Civic Hospital, Ottawa, Ontario, Canada</t>
  </si>
  <si>
    <t>Approx 1878</t>
  </si>
  <si>
    <t>Approx 1876</t>
  </si>
  <si>
    <t>Approx 1854</t>
  </si>
  <si>
    <t>Married John Goldie. Mary Anne and John had a son, Howard, who married  1895.  See NOTE 2</t>
  </si>
  <si>
    <t>Isabella (Belle) F. Beggs                                                                           B April 16, 1862 - D Feb 12, 1934</t>
  </si>
  <si>
    <t>Eliza Jane married William Albert Blakely (B: Aug 12, 1847- D: Oct 1, 1926). She worked as a domestic. She spent her last eight years in a hospital for insane, and died by suicide from Paris Green.                                                                    See NOTE 3</t>
  </si>
  <si>
    <t>Daughter of Catherine (nee Johnston) and David Magee</t>
  </si>
  <si>
    <t>….1)  A daughter Catherine Alice James who was born October 26, 1879, in North Gower, Ontario, and died in 1947 in Kemptville, Ontario. On June 26, 1901, Catherine married a farmer, James Ambrose Leach who was born Novenmber 18, 1871 in South Gower, Leeds. James Leach was son of George Leach and Martha Willis. He died March 28, 1907 in South Gower, Leeds.</t>
  </si>
  <si>
    <t>….4)  A daughter Edith Olive James, born on August 26, 1884 in North Gower, Ontario. On August 6, 1905, she married a 21 year old farmer, Robert Samuel Workman, who was living in Oxford Township. Robert was son of Robert Workman and Eva Crowder. He was born in Oxford, Leeds, Grenville, Ontario on January 13, 1884. Robert Workman died January 3, 1959 in Kemptville, Leeds, Ontario. Edith died December 1, 1961 in Kemptville.</t>
  </si>
  <si>
    <t xml:space="preserve">….6)  A daughter Ida Pearl James born August 5, 1888, in Leeds, Ontario.  Ida died May 17, 1954 in Smith Falls, Montague, Lanark, Ontario.  On June 26, 1907, in Kemptville, when she was 18 years old, Ida married a 20 year old bachelor, Murrill Miller Henry who was born in 1887, in Ontario. Murrill was son of John Henry and  Sarah "Barriger". Murrill died December 19, 1964, in Smith Falls, Montague, Lanark, Ontario. Children (with years of birth and death) of Ida and Merrill were: Garnet Reen Henry (1908-1909), Harold Melvin Henry (1910-1981), Georgina Winnifred Henry (1913-1978), Raymond Henry (1920-1921), Lena Mae Henry (1920-1964). NOTE: Ida's mother's name is given as Margaret on the marriage record but her mother was Martha (nee Magee) James, in the census records. </t>
  </si>
  <si>
    <t>….2)  A daughter Martha Jane James, who was born March 16, 1881, in North Gower, Ontario. Martha Jane James married a farmer, Colin Stuart. Colin pre-deceased Martha.  Martha Jane James died March 2, 1947, in Osgoode Station, Carleton, Ontario and the informant of her death was her daughter Jennie Audrey (nee Stuart) Hunt. Martha is buried at Springhill Cemetery in Osgoode.</t>
  </si>
  <si>
    <t>….8)  Francis Edison James born July 21, 1892, in Ontario. He died June 4, 1903 (just under 11 years old).</t>
  </si>
  <si>
    <t>….9)  Eliza Lena James born June 13, 1893 in Kars, Ontario. Eliza married Franklin Earl McLellan who was born October 14, 1892, in Bishop's Mills, Ontario. Eliza died August 10, 1921 in Kemptville. Franklin died November 26, 1972, in Merrickville, Leeds, Ontario.</t>
  </si>
  <si>
    <t>….11)  Violet Lillian James born April 22, 1898 in Kemptville, Ontario. Violet married George Wilford Wert who was born June 3, 1900 in Dundas, Ontario. Violet died August 20, 1992 in Brockville. George died May 20, 1979 in Brockville.</t>
  </si>
  <si>
    <t>….10)  Jessie May James born November 19, 1895 in Winchester County (now part of Dundas), Ontario. Jessie married Henry (Harry) Johnson Carson who was born April 23, 1893 in New Mexico, USA. On April 13, 1925 Jessie and Henry Johns(t)on (or James) Carson submitted and Affidavit for License to Marry in the City of Ogdensburg, County of St Lawrence, State of New York. Both Jessie and Harry were living in Winchester, Ontario. Harry was a blacksmith and son of Henry Edward Carson and Mary Hoy (both born in Canada). Neither Jessie nor Harry had been married before. Jessie died April 10, 1976 in Ottawa. Henry died August 23, 1917, on Hill 70, France. This was an important World War I battle of August 15 to August 25, 1917.</t>
  </si>
  <si>
    <t xml:space="preserve">….7)  A son Thomas Henry James (sometimes appears as Thomas A. James or Thomas F. James) who was 9 months old at the 1891 census. As the 1891 census was enumerated on April 21st, this would put Thomas's birth month at July, 1890. Some records show Thomas James died on July 12, 1892. I have Thomas was named as informant of his mother's death. and he was living in Kemptville at the time,  </t>
  </si>
  <si>
    <t>November 6, 1855</t>
  </si>
  <si>
    <t>Elizabeth Thom                                                                                   B Nov 6, 1855 - D Sept 12, 1938</t>
  </si>
  <si>
    <t>George (B1850) immigrated to Canada, likely arriving on August 31, 1889. Elizabeth (B 1855) and her children, except daughter Elizabeth Georgina Barbara (B1875), sailed from Glasgow on August 9, 1890, on the S.S. Pomerarian, a ship of 2800 tons of the Allen Line. They were among 99 adults and 25 children who travelled "in steerage". The journey was 11 days, and they landed in Quebec on August 20, 1890. Elizabeth Georgina Barbara Murray stayed behind until after her grandmother (Barbara Murray, nee Robertson) had died, then she sailed upon the Sarmatian of the Allan Steamship Co., arrving in Quebec or Montreal on September 29 or October 1, 1891. The story of the family's immigration is described in the narrative "The Murrays Come to Canada" written by Jessie (nee Murray) Stevenson, daughter of George Murray (B1850) and Elizabeth Thom.</t>
  </si>
  <si>
    <t>The Glen, Fraserborough. Glendaveny (Glendavenie), Peterhead, Aberdeenshire, Scotland</t>
  </si>
  <si>
    <t>George Murray                                                                                             B Jul 9, 1850 - D April 23, 1939</t>
  </si>
  <si>
    <t>D Broomhill, Pitsligo, Aberdeenshire</t>
  </si>
  <si>
    <t>….3) A daughter Sarah Ann (Sadie) James, born on October 21, 1882, in North Gower. When she was 20 years old, in the county of Carlton, Sadie married a 23 year old butcher, Omer Lawrence Gill, son of Am. H. Gill and Mary Jane (nee Gaston) who was born on September 16, 1897, in Kemptville. Both Sadie and Omer were living in Kemptville at the time of marriage. Neither Sadie nor Omer had been married previously. On April 15, 1914 Omer died in Kemptville. Sarah Ann (now a widow with the last name of Gill) on September 7, 1925, at the age of 42 years, married William Banks, a 49 year old carpenter born in Kempville. William was a widower. He was born February 17, 1876, a son of William Banks (born in Oxford, Grenville County, Ontario) and Ann (nee McVey). Both Sarah and William were living in Kemptville at the time of their marriage. The marriage took place at Smith Falls, Carlton. Witnesses were Ida Henry (Sarah's sister) and her husband Murrill Henry, both of Smith Falls, County of Lanark.  Both Sarah and William were Anglican. Performing the marriage was "?? Clayton" from the Church of England in Smith Falls. William Banks died June 10, 1941 in Kemptville. Sarah Ann James died March 10, 1953, in Spencerville, Ontario</t>
  </si>
  <si>
    <t xml:space="preserve">          ….j)  Orpha, living at home</t>
  </si>
  <si>
    <t xml:space="preserve">          ….j)  Dora, living at home</t>
  </si>
  <si>
    <t xml:space="preserve">          .…c)  Eric, living in Bloomfield at the time of Martha's death</t>
  </si>
  <si>
    <t xml:space="preserve">          ….e)  Arthur, living in Bloomfield at the time of Martha's death</t>
  </si>
  <si>
    <t xml:space="preserve">          ….f)  Ernest, living in Bloomfield at the time of Martha's death</t>
  </si>
  <si>
    <t xml:space="preserve">          ….d)  Harry Gordon Guernsey, born in the town Bancroft, Ontario. At 24 years old, on January 18, 1936, in the village of Wellington, county of Prince Edward, Ontario,  Harry married 22 year old Dorothy Elrena White (born in the township of Hallowell) daughter of Sherman Blake White (born in Canada) and Mary Azella Thomas. Dorothy was born in the township of Hallowell. Harry was living in Bloomfield and Dorothy's address was Bloomfield R.R.2. Witnesses were Thelma White of Bloomfield R.R.2; and Arthur Guernsey of Bloomfield.  Harry was a farmer. Dorothy was a spinster. Neither Harry nor Dorothy had been married before. The wedding was performed by J.G. McKee, United Church of Canada. The denomination of Harry was Anglican and of Dorothy was United Church. Harry was also living in Bloomfield at the time of his mother's, Martha's, death</t>
  </si>
  <si>
    <t xml:space="preserve">          ….g)  George Leavitt Guernsey, born in Hastings county. At 28 years old, on January 14, 1935, in the village of Wellington, county of Prince Edward, Ontario, George married 22 year old Norma Eleanor Pearl Tripp (born in Prince Edward county) daughter of Daniel Tripp (born in Ontario Canada) and Ina (or Ena) Unger.  Norma was born in Prince Edard County. George was living in Bloomfield and Norma was living in Wellington. Witnesses were Harry Guernsey of Bloomfield; and Dorothy White of Bloomfield R.R.2. George was a farmer. Norma was at home. Neither George nor Norma had been married before. The wedding was performed by John M. "Brownlie" of the Church of England. The denomonation of George was Anglican and of Norma was also Anglican.  George was living in Aldershot at the time of his mother's, Martha's, death</t>
  </si>
  <si>
    <t xml:space="preserve">          ….i) Florence May Guernsey, born in Bancroft, Ontario. At 23 years old, on June 13, 1933, in the town of Picton, in the county of Prince Edward, province of Ontario, Florence married 26 year old Ralph Gilmour (born in Milford, Prince Edward, Ontario), son of Thomas Gilmour and Florence Lawson.  Florence May Guernsey was born in Bancroft, Ontario. Florence was living in Bloomfield, Ontario and Ralph was livin in Thurlow township, Hastings county Ontario. Witnesses were MG.L. Guernsey of Bloomfield and OrphaGuernsey of Bloomfield. Florence may was a telephone operator. Ralph was a farmer. Neither Florence nor Ralph had been married before. The wedding was performed by Cecil Winter, of Picton, Ontario, Church of England. The denomonation of Florence was Anglican and of Ralph was Catholic. Florence was living in Bloomfield at the time of her mother's, Martha's, death</t>
  </si>
  <si>
    <t xml:space="preserve">          ….h)  Edith B. Guernsey, born in Bancroft, Ontario. At 19 years old, on January 1, 1924, in Rochester, in the county of Monroe, state of New York, Edith married 27 year old John Skinkle (born in Warkworth, Ontario), son of Charles Skinkle (born in Canada) and Jenny Thompson (born in Canada).  Edith was born in Bancroft, Ontario. John was living at 14 Lincoln Street Rochester and Norma was living at 106 Lincoln Avenue, Rochester. Witnesses were Marion Mable Forrest and Howard Theo Forrest. John was a motorman. Edith was a clerk. Neither Edith nor John had been married before. The wedding was performed by G.B.G. Hallack, clergyman residing at 10 Lincoln Park, Rochester. The denomonation of Edith and John was not on the marriage certificate. Edith was living in Consecon (or Conescon) at the time of her mother's, Martha's, death</t>
  </si>
  <si>
    <t xml:space="preserve">          ….b)  John Aylmer Guernsey, born in the town Bancroft, Ontario. At 34 years old, on May 11, 1937, in the town of Picton, county of Prince Edward, Ontario,  John married 37 year old Meta Lazier Leakey daughter of Finley Lazier (born in Picton, Ontario Canada) and Ada Shortt. Meta was born in the town of Picton. John was living in Bloomfield and Meta was living in Picton. Witnesses were Helen D. Guernsey  of Bloomfield; and Eric Guernsey of Bloomfield.  John was a farmer. Meta was a widow. John had not been married before. The wedding was performed by J.G. McKee, United Church of Canada. The denomination of John was Anglican and of Meta was United Church. John was also living in Bloomfield at the time of his mother's, Martha's, death</t>
  </si>
  <si>
    <t xml:space="preserve">          ….a)  William Noah Guernsey, born September 26, 1900, in Belleville Ontario, Canada. At 25 years old, on December 12, 1925, in Rochester, county of Monroe, state of New York,  William married 20 year old Leone Gilmore daughter of Thomas Gilmore (born in Canada) and Florence Lawson (born in England). Leone was born in Canada. William was living at Wh. 1317 Main Street East, Rochester and Leone was also living at Wh. 1317 Main Street East, Rochester. Witnesses were L. Guernsey of 106 Lincoln Avenue; and Nora Kelly of 57 Parsell Avenue.  William was a conductor. Leone was at home. Neither William nor Leone had been married before. The wedding was performed by Frank E. Bissell, priest, residing at 28 Lawn Street, Rochester. The denomination of William nor Leone was not given on the marriage certificate. Later William became a jitney (taxi cab) owner. William died February 27, 1938, in River Rouge, Michigan, predeceasing his mother, Martha.</t>
  </si>
  <si>
    <t>NOTE 2: Mary Anne (nee Magee) and John Goldie had at least 2 children. They were:</t>
  </si>
  <si>
    <t>George was a carpenter, and Sara was a dressmaker. They lived in Lower Meen (alternately called Lower Meend or Lower Mesne), Gloucestershire</t>
  </si>
  <si>
    <t xml:space="preserve">friend </t>
  </si>
  <si>
    <t>1886</t>
  </si>
  <si>
    <t>1984</t>
  </si>
  <si>
    <t>Sarah Slater</t>
  </si>
  <si>
    <t>Sept 27, 1969</t>
  </si>
  <si>
    <t>Regina, Saskatchewan</t>
  </si>
  <si>
    <t>John George Thornton (Geordie) Murray                                                                           B Aug 26, 1898 - D July 13, 1970</t>
  </si>
  <si>
    <t>Ruby Frances Louisa Murray                                                                           B July 14, 1902 - D March 27, 1975</t>
  </si>
  <si>
    <t>This is Mom Campbell. Her birth certificate shows her second last name as Louisia, but she thought it was a misprint because her grandmother's name was Louisa</t>
  </si>
  <si>
    <t>Hazel Murray                                                                           B June 11, 1905 - D July 11 or 12, 2000</t>
  </si>
  <si>
    <t>Ballyfrench, Ards, Northern Ireland</t>
  </si>
  <si>
    <t>Cardinal, Ontario</t>
  </si>
  <si>
    <t xml:space="preserve">James Lattimur                                                                  </t>
  </si>
  <si>
    <t xml:space="preserve">Elizabeth                                                      </t>
  </si>
  <si>
    <t>Children of Agnes Magee and Richard Clark were:</t>
  </si>
  <si>
    <t>March 19, 1897</t>
  </si>
  <si>
    <t>William Thomas Begg(s)                                                                                                                      B July 6, 1814</t>
  </si>
  <si>
    <t>likely baptised March 28, 1814</t>
  </si>
  <si>
    <t>David Henry Magee and Martha Latimer were both born in Ireland. A (hard to read) document shows Martha, daughter of James Lattimur and Elizabeth with a date of March 28, 1814. This is likely a baptism record.</t>
  </si>
  <si>
    <t>Amherst Island, Ontario, Canada</t>
  </si>
  <si>
    <t>July 3, 1881</t>
  </si>
  <si>
    <t>February 29, 1888 (a leap year)</t>
  </si>
  <si>
    <t>in England</t>
  </si>
  <si>
    <t>Approx 1802</t>
  </si>
  <si>
    <t>Dundas Street, Cardinal, Ontario</t>
  </si>
  <si>
    <t>November 3, 1945</t>
  </si>
  <si>
    <t>England</t>
  </si>
  <si>
    <t>July 6, 1842</t>
  </si>
  <si>
    <t>near Perth, Ontario (Western Canada), Canada</t>
  </si>
  <si>
    <t>May 17. 1908</t>
  </si>
  <si>
    <t>Kemptville Village, Leeds &amp; Grenville County, Ontario</t>
  </si>
  <si>
    <t>George E. Patterson</t>
  </si>
  <si>
    <t>Approx. 1824</t>
  </si>
  <si>
    <t>Approx 1830</t>
  </si>
  <si>
    <t>Approx 1832</t>
  </si>
  <si>
    <t>Approx 1835</t>
  </si>
  <si>
    <t>Approx 1837</t>
  </si>
  <si>
    <t>Approx 1843</t>
  </si>
  <si>
    <t>"Approx" beside the Year of birth, means it was calculated from ages on the 1851 Census.</t>
  </si>
  <si>
    <t>Sept 1, 1840</t>
  </si>
  <si>
    <t>The 1901 census shows birth date of Dec 25, 1838. The 1911 census shows birth date of December, 1837</t>
  </si>
  <si>
    <t xml:space="preserve">     1. Judith Patricia Ballance, born December 9, 1949 who married Edward Rey and had daughter Leslie Rey. Judith and Edward were divorced. Judith's second marriage was to Alastair MacClean</t>
  </si>
  <si>
    <t>The 1901 census shows birth date of Sept 1, 1840. The 1911 Census shows birth date of Sept, 1839.</t>
  </si>
  <si>
    <t>Henry Ballance</t>
  </si>
  <si>
    <t>William Ballance</t>
  </si>
  <si>
    <t>Elizabeth Ballance</t>
  </si>
  <si>
    <t>Emma Ballance</t>
  </si>
  <si>
    <t>Birth registered on Amherst Island</t>
  </si>
  <si>
    <t>Birth registered in County of Lennox &amp; Addington (this is the county for Amherst Island)</t>
  </si>
  <si>
    <t>January 15, 1946</t>
  </si>
  <si>
    <t>December 8, 1894</t>
  </si>
  <si>
    <t>Eva Magee</t>
  </si>
  <si>
    <t>July 3, 1899</t>
  </si>
  <si>
    <t>possibly a grandson</t>
  </si>
  <si>
    <t>October 2, 1920</t>
  </si>
  <si>
    <t>B: Ballyfrench, Ards, Ireland</t>
  </si>
  <si>
    <t>May 26, 1932</t>
  </si>
  <si>
    <t>St Joseph Hospital, Wellington, Ontario</t>
  </si>
  <si>
    <t>Mary Jane Balance</t>
  </si>
  <si>
    <t>Married Dec 20, 1837, Tomregan parish</t>
  </si>
  <si>
    <t xml:space="preserve"> David Henry Magee and Martha Lattimer (spelled with 2 letters t) were married in the Parish of Tomregan, County of Cavan, on December 20, 1837. Witnesses were John Lattimer and James "Burolity".</t>
  </si>
  <si>
    <t>June 11, 1857</t>
  </si>
  <si>
    <t>Kemptville, Ontario</t>
  </si>
  <si>
    <t xml:space="preserve">          ...2.a) Howard Goldie was born October 28, 1875 in North Gower, and baptised May 21, 1876 in North Gower. He was baptised in North Gower by Rev. R.M. Hammond (spelling on record is "Gouldie")Howard was married Alberta Sanderson on December 25, 1895, in Kawkawlin, Michigan, USA.  The marriage record of Howard and Alberta shows that: both Howard and Alberta were born in Ontario; Howard was 20 and Alberta was 21 years old at the time of marriage, Howard was living in Sterling, Michigan, and Alberta was living in Kawkawlin; Howard was a Minister and Alberta was a Housewife; parents of Howard were John Goldie and Mary Anne Magee;  parents of Alberta were Gabriel Sanderson and Christiana "Crouter"; neither Howard nor Alberta had previously been married before; the marriage  was performed by Roland Woodhams, Clergyman; witnesses were Mr. George J.A. Sanderson and Mrs. G.J.A. Sanderson both of Albion, Michigan, USA.</t>
  </si>
  <si>
    <t xml:space="preserve">          …2.b)  Ida May Goldie ws born Agust 26, 1877 in Marlborough, and baptised December 1, 1877 in Marlborough. She was baptised by Rev. G.G. Husctable (spelling on record is "Gouldie").</t>
  </si>
  <si>
    <t xml:space="preserve">NOTE 4: On December 11, 1878, at Trinity Church in Carleton, North Gower, Ontario, when Martha Magee was 20 years old and living in North Gower, she married Henry James who was a 23 year old farmer, living in North Gower. Henry was born June 5, 1855 in Beckwith, Lanark, Ontario. Henry's father, John James, was born  April 26, 1830, in the March Township, Carlton, Ontario; and died June 7, 1906 in North Gower, Carlton. Henry's mother, Catherine (nee Saunders) was born January 21, 1827, in Montague Township, Lanark, Ontario, and died March 2, 1917, in Osgood, Carlton, Ontario.  Witnessesat the marriage of Martha Magee and Henry James were: S.S. "Scovile?le" and George Craig, both of North Gower. The denomination of both Martha and Henry was Church of England. Henry James died October 20, 1934 in Kemptville, Ontario. His place of residence was Kemptville. Martha's death certificate lists her occupation as a Housekeeper. Both Martha and Henry are buried in Kemptville, Ontario with a shared gravestone.                                                                                                                                                                                                                   Ancestry.com webpage for the James family is: https://www.ancestry.com/family-tree/tree/25908139/family/familyview?cfpid=12460412296                                                                                                                                                                                                                                                                                     Children                                                                                                                                                                                                                                                            Martha and Henry James had at least 11 children. As found in the 1891 and 1901 Census, they were:                                                                                                                                                                                                                                                                                                                                          </t>
  </si>
  <si>
    <t>Married Henry James.  See NOTE 4</t>
  </si>
  <si>
    <t>Married Catherine Johns(t)on who died. Then married Isabella Beggs. CLICK HERE for link to this family</t>
  </si>
  <si>
    <t>Catherine Johnston                                                                           B 1850 - D Oct 14, 1886</t>
  </si>
  <si>
    <t>B: Kemptville - D: Oxford County</t>
  </si>
  <si>
    <t>Married May 12, 1870</t>
  </si>
  <si>
    <t>Approx birth dates are calculated from the 1881 census ages</t>
  </si>
  <si>
    <t>St. Briavels, Gloucestershire, England</t>
  </si>
  <si>
    <t>B Rathen, Scotland</t>
  </si>
  <si>
    <t>Eliza Jane (nee Magee) and William Blakely are listed in the 1871 census for Dundas in the East Township of Mountain. William is a blacksmith. There are no children at this time. The oldest child, Joseph Nelson Blakely will be born April 19, 1871. Eliza Jane and William Blakely will have 9 children who are listed here as 3.1, 3.2, etc</t>
  </si>
  <si>
    <t>The 1881 census for Russell, Ontario shows Eliza Jane (nee Magee) and William Blakely and family as follows (with ages in brackets): William Blakely a blacksmith (33), Eliza J. Blakely (32), son Joseph N. Blakely (10), daughter Eliza Blakely (7), daughter Martha Blakely (5), and daughter Mary F. Blakely (3).</t>
  </si>
  <si>
    <t xml:space="preserve">….3.2)  Eliza Blakely, born April 24, 1874 in Russell, Ontario. This Eliza married James Bush (born 1870 - died  1941) and they had a daughter Helen M. Bush, who lived in Cardinal, Ontario. Eliza died at Brockville General Hospital, on July 15, 1944. On her death certificate she was listed as a housewife and a seamstress.       </t>
  </si>
  <si>
    <t xml:space="preserve">….3.6)  Mary (also known as Hattie May) was born June 26, 1883, in Mountain Township, Ontario. She married Lee Montgomery of Brinston. She was a housewife and they were farmers. She died May 26, 1922 of phthisis (tuberculosis) and was buried at South Mountain. </t>
  </si>
  <si>
    <t>….3.4) Mary Florence Blakely, born July 9, 1878. She is listed as Florence in 1901 and 1921 census records. Mary Florence Blakely never married and cared for her father, William, in later life (as indicated in the 1921 census).</t>
  </si>
  <si>
    <t>June 26, 1847</t>
  </si>
  <si>
    <t>The following information has been taken from digitized scans from Laurie McCullem, digitized census records which date from 1861 to 1921, inclusive, and other digitized records. Not unusually, people's ages and birth years change a little within the data from one census year to another. However, there are enough common facts to call this best effort the most probable.</t>
  </si>
  <si>
    <t>In the 1891 census for the Village of Cardinal, Eliza Jane (nee Magee) and William Blakely, with their children, are listed almost next to Eliza's younger brother David Magee and Isabella (nee Beggs) and family, so they would have been neighbours at that time. Unfortunately addresses are not given in this census. The family of Eliza Jane and William Blakely in this 1891 census consisted of (with ages in brackets): William Blakely, a blacksmith  (40), Eliza J. Blakely (39), son Nelson Blakely [Joseph N in 1881 census], a blacksmith (20), daughter Eliza Blakely (17), daughter Helena Blakely [Martha in 1881 census] (15), daughter Florence Blakely [Mary F. in 1881 census] (13), son James Blakely (10), daughter Mary Blakely (8), son Henry Blakely (6), and son William Blakely (3).</t>
  </si>
  <si>
    <t>In 1901 the census for Dundas in the Township of East Mountain shows that Eliza Jane, William and family have moved from the village of Cardinal back into the district where they earlier appeared (in the 1871 census). At this time of 1901 William is a farmer. The 1901 census is one (of the only two; the other being 1911) that provide birth dates. The family (with ages and birth dates in brackets) consisted of the following.  William Blakely a farmer (53-Aug 12, 1847), Eliza Jane Blakely (53-June 26, 1847), Florence [Mary F. in 1881 census] Blakely (22-July 9, 1878), James Blakely (19-May 4, 1881), Mary Blakely (17-June 26, 1883), Harry Blakely (15-Sept 29, 1885), and William Blakely (13-March 6, 1887).</t>
  </si>
  <si>
    <t>….3.8)  William N. Blakely, born March 6, 1887. He died July 23, 1951. William never married and cared for his father, William, in later life.</t>
  </si>
  <si>
    <t xml:space="preserve">NOTE 3 : On February 9, 1870, when she was 21 years old, and  living in North Gower, Eliza Jane Magee married William Blakely (mispelled Blakley on marriage certificate) a son of Joseph Blakely and Eliza Eager, both born in Ireland. William Blakely was born in Canada and was living in Inkerman, Ontario, at the time of his marriage to Eliza Jane Magee. Witnesses were Eliza Jane's parents, Martha and David Magee, both of North Gower.  The wedding took place  "in the house of the bride's mother", in North Gower, Ontario. The marriage was performed by Rev. A. Spencer of Kemptville. Religious denomination of both Eliza Jane and William was Church of England. William was a blacksmith, then later a farmer, who was born in North Gower on August 12, 1847. William died October 1, 1926. </t>
  </si>
  <si>
    <t>BLAKELY FAMILY: The 1851 census records did not yield any definitive results but the 1861 census for the township of North Gower in the County of Carleton has the family of William's mother, Eliza Blakely with son William as a 13 years old, born in Canada. Eliza is a widow by this time with 10 children at home. The father, Joseph, had died in 1860. From their children's ages and places of birth, this family came from Ireland to Canada between 1843 and 1846, which is the time of the Potatoe Famine.</t>
  </si>
  <si>
    <t xml:space="preserve">….3.7)  Henry Alexander (also known as Harry) was born September 29, 1885 and died 1956.  On March 9, 1910, when he was 24 years old and living in South Mountain, Ontario, Henry married Mary Easter Boyce who was 20 years old and also living in South Mountain. Henry's occupation was a butcher at the time of his marriage. Mary Boyce was born approximately 1889, and was daughter of Joseph Devlin Boyce, a butcher, and Elizabeth (nee Mason). The marriage of Henry Blakely and Mary Boyce took place in South Mountain in the County of Dundas by Arthur D. Floyde of South Mountain. Henry was Anglican and Mary was Methodist. Neither Henry nor Mary had been married before. Witnesses were the fathers: Joseph Devlin Boyce and William Blakely, both of South Mountain. In the 1921 census we find Henry's wife's name is Mayme. This might or might not be the same person as Mary. In 1921 Henry and Mayme have a daughter Kathleen, and a sons, Lyle G. Blakely (B1920 - D1972). There might be another son, Harold G. Blakely.  Mayme died October 6, 1930.    </t>
  </si>
  <si>
    <t>In the 1921 census for Dundas in the Township of Mountain, William Blakely is a farmer and a widow (age 73). Living with him are his single daughter Florence (age given as 31 but likely incorrect) and his single son William also a farmer (age given as 28 but likely incorrect).</t>
  </si>
  <si>
    <t xml:space="preserve">From records (Laurie McCullem) found in Ireland, Martha Latimer may have had the following siblings: John, baptised March 22, 1808, Elizabeth baptised October 10, 1811. </t>
  </si>
  <si>
    <r>
      <t>….3.3)  Martha Helena (Lena) Blakely, born in Russell, Ontario, in approximately 1876. At  21 years old in the county of Grenville, Ontario, Martha married 24 year old Aylmer Ernie Guernsey. son of "Goalie" Guernsey and Priscilla Ennis. Aylmer was born in South Mountain.  At the time of their marriage, Martha was living in Cardinal, Ontario and Aylmer was living in South Mountain. Aylmer was a farmer, Martha had no occupation listed.   Martha and Aylmer spent most of their lives in Bancroft, Picton, Ontario, and lived on Chuckery Hill Road in Picton, Ontario. Martha spent her last 12 years in Bloomfield and died July 24, 1840.   Martha and Aylmer had 7 sons and 4 daughters.  Ten children of Martha and Aylmer are listed below</t>
    </r>
    <r>
      <rPr>
        <sz val="12"/>
        <color theme="6" tint="-0.249977111117893"/>
        <rFont val="Cambria"/>
        <family val="1"/>
        <scheme val="minor"/>
      </rPr>
      <t xml:space="preserve"> </t>
    </r>
    <r>
      <rPr>
        <b/>
        <sz val="12"/>
        <color theme="6" tint="-0.249977111117893"/>
        <rFont val="Arial"/>
        <family val="2"/>
      </rPr>
      <t>See NOTE A below.</t>
    </r>
  </si>
  <si>
    <t>Who is this? This son is listed as informant on the death certificate of David Magee. This son's address is given as 480 Gilmour Street, Ottawa.</t>
  </si>
  <si>
    <t>Western Canada, which means Ontario in these days</t>
  </si>
  <si>
    <t>Mary Bride</t>
  </si>
  <si>
    <t>William Carrick Ballance                                                                    Born approx 1798</t>
  </si>
  <si>
    <t>"Libby" (or "Liddy") Ballance</t>
  </si>
  <si>
    <t>Born Burstwick, Yorkshire, England</t>
  </si>
  <si>
    <t>Married Dec 26, 1798, Easington, Yorkshire, England</t>
  </si>
  <si>
    <t>Hannah Carrick                                                                           B approx 1765  - D 1818</t>
  </si>
  <si>
    <t>Baptised November 30, 1799</t>
  </si>
  <si>
    <t>in Burstwick, Yorkshire, England</t>
  </si>
  <si>
    <t>D: Burstwick, Yorkshire, England</t>
  </si>
  <si>
    <t>D: Easington, Yorkshire, England</t>
  </si>
  <si>
    <t>Elizabeth Galloway                                                                                                  D: March 1795</t>
  </si>
  <si>
    <t>Joseph Ballance                                                                                                                                                       B Approx 1736 - D July 1793</t>
  </si>
  <si>
    <t>Burstwick, Yorkshire, England</t>
  </si>
  <si>
    <t>Approx 1736</t>
  </si>
  <si>
    <t>March, 1795</t>
  </si>
  <si>
    <t>burial Feb 10, 1763, Burton Pidsea, Yorkshire,England</t>
  </si>
  <si>
    <t>about 1765</t>
  </si>
  <si>
    <t>a labourer. William married Hannah Carrick. See NOTE 1.</t>
  </si>
  <si>
    <t>NOTE 1:  On December 26, 1798, William Ballance married Hannah Carrick, in Easington, Yorkshire, England. William was a bachelor of Burstwick and a servant in husbandry. Witnesses were Francis Beanton and Rachel Carrick.</t>
  </si>
  <si>
    <t>burial May 24, 1769, Burstwick, Yorkshire, England</t>
  </si>
  <si>
    <t>burial April 26, 1804, Burstwick, Yorkshire, England</t>
  </si>
  <si>
    <t>John married Mary Porter. See NOTE 2</t>
  </si>
  <si>
    <t xml:space="preserve">NOTE 2:  On January 23, 1794, John Balance married Mary Porter, in Burton Pidsea, Yorkshire, England. John was a bachelor of Burstwick. Neither John nor Mary had been married before. Witnesses were Walter Rotsey and William Dilney. </t>
  </si>
  <si>
    <t>burial July 12, 1775, Burstwick, Yorkshire, England</t>
  </si>
  <si>
    <t>The information on this page comes from Ancestry, and has yet to be verified with original documents. https://www.ancestry.com/family-tree/person/tree/85193020/person/30513395460/facts. Not highly reliable at this point.</t>
  </si>
  <si>
    <t>Bap: Sept 7, 1777, in Hedon, Yorkshire, England</t>
  </si>
  <si>
    <t>Bap: June 18, 1775, in Hedon, Yorkshire, England</t>
  </si>
  <si>
    <t>burial Jan 6, 1778, Burstwick, Yorkshire, England</t>
  </si>
  <si>
    <t xml:space="preserve">Joseph Balance married Elizabeth Galloway on June 29, 1761, in Burstwick, Yorkshire, England. Joseph was from Burstwick and Elizabeth was from Burton Pidsea, Yorkshire, England. Witnesses were John Savage and John Ward. Neither Joseph nor Elizabeth had been married before. </t>
  </si>
  <si>
    <t>about 1780</t>
  </si>
  <si>
    <t>burial Dec 19, 1812, Burstwick, Yorkshire, England</t>
  </si>
  <si>
    <t>William Ballance                                                              B Approx  1765  -  D April, 1804</t>
  </si>
  <si>
    <t>James Ballance</t>
  </si>
  <si>
    <t>Mary Ballance</t>
  </si>
  <si>
    <t>John Ballance</t>
  </si>
  <si>
    <t>Dorothy Ballance</t>
  </si>
  <si>
    <t>George Ballance</t>
  </si>
  <si>
    <t>Joseph Ballance</t>
  </si>
  <si>
    <t>July, 1793. burial Aug 1, 1793</t>
  </si>
  <si>
    <t>North Gower, Carleton, Ontario</t>
  </si>
  <si>
    <t>Brockville, Ontario</t>
  </si>
  <si>
    <t>possibly in Spain</t>
  </si>
  <si>
    <t xml:space="preserve">In 1988 Mary and her team companions won 1st place in the shuffleboard champions tournament at St Lawrence Lodge in Brockville, Ontario. Mary had leukemia and high blood pressure. She died on September 4, 1999, at her home at Apartment 203-80 Water Street West, Brockville, Ontario, of a heart attack after 2 years of mini strokes. Officiating clergy: Rev David Jones of First Presbyterian Church, Brockville and Captain Michael Henessy of the Salvation Army, Brockville. The funeral home was Johnston &amp; Barclay. Mary Elizabeth (nee Beggs) Barnhardt is buried at the Presbyterian Cemetery, Cardinal, Grenville County, Ontario. </t>
  </si>
  <si>
    <t xml:space="preserve">Mary Elizabeth (nee Beggs) and Arthur Howard Barnhardt had 4 children: daughter Anne and 3 sons. Anne lived in Napanee.  Their oldest son, Howard A. Barnhardt was born December 30, 1939 and died December 9, 2015.  Howard lived in Brockville. Their middle son Harold John Barnhardt, was born August 29, 1941 and died on June 7, 1978, at the age of 36 years. Their youngest son, Arthur Barnhardt junior, was born November 26, 1948 in Brockville, Ontario. </t>
  </si>
  <si>
    <t>Oshawa, Durham County, Ontario</t>
  </si>
  <si>
    <t xml:space="preserve">The census record found for 1911 shows that the family has undergone some big changes. Listed in the 1911 census for the township of Mountain are only William and his daughter Mary. By this time Eliza Jane is already in the institution where she will take her own life in 1916. Eliza Jane is listed as an inmate in the 1911 census of District 58 Brockville, which seems like the Eastern Hospital for the Insane, today called the Brockville Mental Health Centre.  The other children have presumably moved away. The family consists of  (with ages and birthdays in brackets): William Blakely, married, living on Lot 9 Concession 1, a farmer (63 years old - Aug 1847) and daughter Mary Blakely, single, (29 years old - date unclear). </t>
  </si>
  <si>
    <t>CLICK here for David Magee, son of David Henry Magee</t>
  </si>
  <si>
    <t xml:space="preserve">The 1891 census for the Village of Cardinal Eliza Jane (nee Magee) and William Blakely and their family are living near to Eliza jane's brother David. The Blakely family at this time consisted of (ages in brackets): William (40) a blacksmith, Eliza Jane (39), son Nelson (20) a blacksmith, daughter Eliza (17), daughter Helena (15), daughter Florence (13), son James (10), daughter Mary (8), son Henry (6), and son William (3). </t>
  </si>
  <si>
    <t>An interesting note about the occupation of blacksmith which was waning in this time period. At the 1910 wedding of his son, Henry, (above) William Blakely, listed his occupaton not as blacksmith as previously but as farmer. He would remain as a farmer. We will see that William Blakely's other son Joseph Nelson Blakely went from being a blacksmith to being a machinist which would still be working with metals but is a new modern way.</t>
  </si>
  <si>
    <t xml:space="preserve">David Henry Magee and Martha Latimer immigrated to Canada in 1841. </t>
  </si>
  <si>
    <t xml:space="preserve">The Ottawa Directory for 1874-75 does not give land locations only post offices. The post office address for both David and his brother John is North Gower. </t>
  </si>
  <si>
    <t>….3.5)  James Edson Blakely, who was born May 4, 1881, in Russell, Ontario. On November 4, 1905, when he was 23 years old and living in South Mountain, James married Myrtle Agnes "Fenton" who was years 21 old and living in Oxford Township. Myrtle was born in Oxford Township, the daughter of "Silus Wesley Fenton" and Latotia Chambers. The marriage took place in Kemptville by Rev W.P. Reen. James was Anglican and Myrtle was (abbreviated "M", so Methodist?). Witnesses were Katherine M. Reen and Martha "Bornker", both of Kemptville. The occupation of James Edson Blakely was Butcher. Neither James nor Myrtle had been previously married. (The original handwriting in difficult to read, therefore the quotation marks). James Edson Blakely signed a D.S.S form 1 Selective Draft Registration Card (age 61). His address then was 209 (No) Lincoln, Aberdeen, G.N., state of Washington. Myrtle Blakely (same address) was listed as his contact person. James was employed at People's Market, 107 West Heron, Aberdeen, Grays Harbor,  Washington.</t>
  </si>
  <si>
    <t xml:space="preserve"> ....3.1)  Joseph Nelson Blakely was born April 19, 1871, in Inkerman or Kemptville, Ontario. He was a blacksmith then became a machinist. He is listed by his second name, Nelson in some census records.  When he was 28 years old and living in Cardinal, on October 14, 1901  Joseph married Annie Eliza Smith who was 34 years old and also living in Cardinal. Annie was born in (unclear in marriage register), the daughter of Alexander Smith and Harriet ("Moofau??"). The marriage took place in Brockville by T. (Bedfort?) Jones. Joseph and Annie were both Church of England denomination. Witnesses were Violet Jane Magee and James "Clutterbunch" both of Brockville. Occupation of Joseph at the time of marriage was Teamster. Neither Joseph nor Annie had been married before.  They lived in Prescott, Ontario. Joseph Nelson Blakely and Annie Eliza Smith had a son (also) named Joseph Nelson Blakely born March 16, 1902, in the county of Grenville. Joseph died December 16, 1929 and is buried at Cardinal, Ontario.   </t>
  </si>
  <si>
    <t>Married in Winnipeg, Manitoba, December 22, 1913</t>
  </si>
  <si>
    <t>Married Margaret Jane Wilson.  Later married Elizabeth Saunders. See NOTE 1</t>
  </si>
  <si>
    <t>The following gravestones were found in St Paul's Anglican Cemetery in Cardinal. These are all sons or daughters of John and Elizabeth Magee:  #227 David Magee (Dec 26, 1886-Aug 16, 1888); #229 Elizabeth Magee (died March 14, 1885 at 1 year 8 months); #242 Henry Stewart Magee (1889-Sept 15, 1891); William Edgar Magee (died Aug 21, 1888 at 6 months and 3 days)</t>
  </si>
  <si>
    <t>This note is quite questionable</t>
  </si>
  <si>
    <t>north gower</t>
  </si>
  <si>
    <t>marlborough</t>
  </si>
  <si>
    <t>The 1871 census for the township of North Gower gives their ages as: John (31 years old) and Margaret (28 years old). John is a farmer. This 1871 census also lists their children as: David (4 years old), Anne (3 years old), Thomas A. (1 year old). [This 1871 census has John's younger brother David Magee listed next in line to John and Margaret so they would have lived in close proximity, probably both of their father's land] The 1873-74 (City of Ottawa and Townships of Carleton) Directory lists John Magee as owner of Concession 3 Lot 34. His brother, David, is not found in this directory in North Gower. There is no one else shown in North Gower township on Concession 3 Lot 34 in this directory.</t>
  </si>
  <si>
    <t xml:space="preserve">As stated above, the 1879 map of North Gower illustrates the 200 acre farm land of David Henry Magee has been divided by this time. David Magee is shown on the east 100 acre parcel of Concession 3 Lot 34. William Good and Thomas Good are shown as owning the west 100 acres (50 acres each).  </t>
  </si>
  <si>
    <t xml:space="preserve">NOTE 1a:  A Silas Magee was found in the 1911 census for Haileybury, Temiskaming district, Ontario. His is 35 years old with a birth date of November, 1875, which aligns with the 1891 census mentioned above. That, together with his unusual name, suggests he could be the son of John Magee in the 1891 census listed above. Silas is a carpenter and a prospector, working on his own. His wife, Laura, age 28-born December, 1882, was born in Quebec. Their children (with age, birthdate, and place of birth in brackets) are: daughter Margory (8-born March 1903, in Quebec), daughter Sybil (5-born May 1906, in Quebec), son Arthur (1-born May 1910, in Ontario). Also living with this family are 3 lodgers: Arthur Douglas, carpenter (25-born May 1886 in Quebec), John Craig, labourer (21-born June 1889, in Quebec), and R.H [?unclear] Craig, plastering (28-born February 1883 in Quebec).                                </t>
  </si>
  <si>
    <t xml:space="preserve">Also in the 1921 Dundas, Mountain Township census are William Blakely's sons Joseph and Henry.  Listed as Nelson, Joseph Nelson now a machinist in a shop (age 50) with his wife Annie (age 55) Blakely in the town of Prescott. No children are listed for Nelson and Annie. William's son Henry is listed as Harry a farmer (age 35) with wife Mayme (age 31) in Dundas in the Township of Mountain. As Henry married Mary Easter Boyce on March 9, 1910, the 1921 Mayme might or might not be the same person, In this 1921 census, children of Harry and Mayme are daughter Kathleen (age 7) and son Lyle (age 1/2 year). </t>
  </si>
  <si>
    <t>NOTE A: Referring to Note 3.3 above. The information in this note are from Laurie McCullem and may have originated with Mary Elizabeth Barnhardt (nee Beggs, born Nov 6, 1919). Martha Helena (Lena) Blakely and Aylmer Guernsey had 7 sons and 4 daughters.  Ten children of Martha and Aylmer were:</t>
  </si>
  <si>
    <t>The 1868 Ottawa and County Directory shows the ownership of Concession 3 Lot 34 in the township of North Gower, Carleton County, as belonging to John Magee (spelled McGee), with a house on it owned by David Magee (also spelled McGee). The two oldest sons of David Henry Magee, John and David, are farming on their father's original land.</t>
  </si>
  <si>
    <t>The 1869-70 Ottawa Directory (with lists of farmers in the counties of Carleton and Russell) indicates John Magee was owner (freeholder) of Concession 3 Lot 34 in the township of North Gower, Carleton County. It shows his brother, David, having a house (abbreviated by the letter h) on this lot. This is still a 200 acre parcel.</t>
  </si>
  <si>
    <t xml:space="preserve">Catherine passed away on October 14, 1886, at 36 years old, in Oxford Township, Grenville County, Ontario. She is buried in Elmview (St. Andrew's Anglican, Presbyterian), Kars, Carlton, Ontario. </t>
  </si>
  <si>
    <t xml:space="preserve">David and Catherine has 8 or 9 children of which 2 or 3 died at birth or shortly after.  </t>
  </si>
  <si>
    <t>The 1884 Directory for Carleton County, indicates that John Magee is owner of Concession 2 Lot 34 in North Gower. This would be a typographical error if John actually owned Concession 3 Lot 34 which would be his father's original land. [Also shown as owners of Concession 2 Lot 34 are John Adams, his son James, and John Stevenson]. The listed owners in this directory for Concession 3 Lot 34 are William Good and Alex Stevenson, who is the son of John Stevenson who owns Concession 2 Lot 34.  John's brother, David, is a tenant on nearby Concession 2 Lot 36.</t>
  </si>
  <si>
    <t>In 1929, the niece of David and Isabella came to live with them in Cardinal. She was Mary Elizabeth Beggs and was 10 years old at the time. Mary Elizabeth's parents were Hugh Beggs (Isabella's brother) and Annie Bottoms. Mary Elizabeth Beggs married Arthur Barnhardt.</t>
  </si>
  <si>
    <t>Marlborough, Upper Canada</t>
  </si>
  <si>
    <t>The 1863 H.F. Walling map of Carleton County shows that Concession 3 lot 34 in the township of North Gower has no owner's name. This omission on the map, after the 1861 census, stongly suggests that there was no previous owner before David Henry Magee.</t>
  </si>
  <si>
    <t>The (circa) 1866 Directory of Pioneer Settlers Land Registry Records for North Gower, and also the 1866-67 Ottawa City and Counties of Carleton and Russell Directory in the township of North Gower continue to show John registered for the entire 200 acre lot and David as owner of a house on Concession 3 Lot 34. Again their last name was mis-spelled McGee</t>
  </si>
  <si>
    <t>in Township of Marlborough, Carleton County, Ontario, Canada</t>
  </si>
  <si>
    <t xml:space="preserve">David's father, David Henry Magee, died on August 2, 1864 in the township of North Gower. </t>
  </si>
  <si>
    <t>The 1864-65 County of Carleton (and Ottawa City) Directory for the township of North Gower attributes occupancy of Concession 3, Lot 34 to David Magee and his brother John (last name mis-spelled McGee). John is shown registered for the entire 200 acre lot. David is shown as owning a house on the lot. David was 19 years old in 1865.</t>
  </si>
  <si>
    <t>DONE</t>
  </si>
  <si>
    <t>In the 1851 census for the township of  Marlborough in Carleton County, David Henry Magee was listed as a farmer, born in Ireland, and 32 years old. Martha is listed as born in Ireland and 32 years old. Their children (with ages in brackets) were: John Magee (11), Mary Anne Magee (8), Elizabeth Magee (4), and David Magee (2). The children are all listed as being born in Upper Canada (UC), but that is not correct for son John who was born in Ireland. The Ontario directories do not go back this far.</t>
  </si>
  <si>
    <t>In the 1861 census, 42 year old David Henry Magee and family lived in a one storey, single family log house on 200 acres of land located at Concession 3 Lot 34, in the Township of North Gower in the County of Carleton. The original lots were 200 acres in size, but some became sub-divided after time, so it is likely that David Henry Magee was the first, or nearly first owner of this land. This census indicates the house was built in 1856. David Henry Magee was farming according to the Agricultural return and also listed as a labourer on the census. His son John Magee was also listed as a labourer. In this census the family consisted of (with ages in brackets): David (42), Martha (44), John (20), Mary Anne (16), David (14), Eliza Jane (12), William Henry (7), and Martha (4). As often happens the ages seem a bit off when compared to other census years. From the childrens ages we can calculate that the family moved onto this land after 1851 census and before their son William was born. This would make the move between 1851 and 1854 (or 1855). No directories or maps were found to tighten this range.</t>
  </si>
  <si>
    <t>The 1864-65 County of Carleton (and Ottawa City) Directory for the township of North Gower attributes occupancy of Concession 3, Lot 34 to David Henry Magee's two sons, John and David (last name mis-spelled McGee). Son John is shown registered for the entire 200 acre lot. Son David is shown as owning a house on the lot. Martha, the mother of John and David, probably lives on this lot.</t>
  </si>
  <si>
    <t xml:space="preserve"> The 1869-70 Ottawa and Counties Directory (with lists of farmers in the counties of Carleton and Russell) show John as freehold owner of  Concession 3 Lot 34. This is the first time John has been registered as a freeholder. David continues to be registered as owner of a house (abbreviated by the letter h) on Concession 3 Lot 34. However, there is also a George Monahan registered as a freehold owner of Concession 3 Lot 34. This indicates that the original 200 acre lot originally owned by David Henry Magee (likely as first farmer of that land) has now been sub-divided. The last name is now properly spelled, Magee, in the directory. Undoubtably this 200 acre lot became too small to support 3 families.</t>
  </si>
  <si>
    <t xml:space="preserve"> By the 1871 census for the Township of North Gower in the County of Carleton, David Henry Magee had died (1864) and his wife Martha (nee Latimer) (age 57) was living with their son, David (age 22), his wife Catherine (age 21) and their young son William N. (age 2 months). Martha's daughter who was a student and also named Martha (age 13), was living with them. David was farming on his father's (David Henry Magee's) land.  As they are listed on this 1871 census next to Martha's older son, John (age 32) and his family, it seems they were all on the 100 acre parcel of Concession 3 lot 34. This 100 acre parcel would become too small to support 2 families.</t>
  </si>
  <si>
    <t>The 1879 map of North Gower from the McGill Atlas project confirms that the original 200 acre Concession 3 Lot 34 farm land of David Henry Magee had been divided by this time. The name David Magee is shown on the east 100 acre parcel of Concession 3 Lot 34. William Good and Thomas Good are shown as owning the west 100 acres (50 acres each).  Further census records and directory information is in this workbook, on the sheet for David Magee (son of David Henry Magee) who married Catherine Johnston and Isabella Beggs.</t>
  </si>
  <si>
    <t xml:space="preserve">In the 1861 census, David Magee (listed as 14 years old) was living with his parents and siblings  in a one storey, single family log house on 200 acres of land located at Concession 3 Lot 34, in the Township of North Gower in the County of Carleton. His older brother John Magee was listed as a labourer. In this census the family consisted of (with ages in brackets): Father David (42), mother Martha (44), older brother John (20), older sister Mary Anne (16) younger sister Eliza Jane (12), younger brother William Henry (7), and younger sister Martha (4). As often happens the ages seem a bit off when compared to other census years. </t>
  </si>
  <si>
    <t xml:space="preserve"> The 1869-70 Ottawa and Counties Directory (with lists of farmers in the counties of Carleton and Russell) show David continues to be registered as owner of a house (abbreviated by the letter h) on Concession 3 Lot 34, in the township of North Gower, Carleton County. David's brother John is listed as freehold owner on this same Concession 3 Lot 34 lot. This is the first time John has been registered as a freeholder. However, there is also a George Monahan registered as a freehold owner on Concession 3 Lot 34.  This indicates that the original 200 acre lot originally owned by David Henry Magee (likely as first farmer of that land) has now been sub-divided. The last name is now properly spelled, Magee, in the directory. Undoubtably this 200 acre lot became too small to support 3 families.</t>
  </si>
  <si>
    <t xml:space="preserve">On May 12, 1870 David Magee (born 1849) married Catherine Johnston (Alternate spellings found are Katherine and Johnson) who was born in 1850 in Kemptville, Ontario. Kemptville was in the township of Oxford, Grenville County, in those days. Information on David and Catherine's marriage certificate (May 12, 1870): both were  living in the Township of North Gower, County of Carleton. David was a 21 year old  farmer (a bachelor), Catherine was 20 years old and single. Neither David nor Catherine had been married before. Catherine's parents were John and Mary Jane Johnston. Witnesses were James Brown and Agnes Wallace, both of the Township of North Gower, in the County of Carleton. Religious denomination for both David and Catherine was Church of England. The marriage took place in Kemptville, and was performed by A. Spencer, the Curate of Kemptville. </t>
  </si>
  <si>
    <t xml:space="preserve"> By the 1871 census for the Township of North Gower in the County of Carleton, David's father, David Henry Magee, had died (1864) and his mother Martha (nee Latimer) (age 57) was living with him. The family consisted of David (age 22), his wife Catherine (age 21) and their young son William N. (age 2 months born in February of 1871), David's mother, Martha, (nee Latimer) (age 57),  Martha's daughter (David's younger sister), also named Martha, who was a student (age 13). David is listed as a farmer. They are listed on this 1871 census next to David's older brother, John (age 32) and his family, so it seems they were all on the 100 acre parcel of Concession 3 lot 34. This 100 acre parcel would become too small to support 2 families.</t>
  </si>
  <si>
    <t xml:space="preserve">The 1879 map of North Gower from the McGill Atlas project confirms that the original 200 acre farm land, Concession 3 Lot 34, of David Henry Magee had been divided by this time. The name David Magee is shown on the east 100 acre parcel of Concession 3 Lot 34. William Good and Thomas Good are shown as owning the west 100 acres (50 acres each).  While this land was originally his father's (David Henry Magee's) it may have passed jointly to sons David and John, or the name simply was not changed after David Henry Magee's death.  The neighbours on this map line up well with the neighbours in the 1871 census which serves as a good cross check. </t>
  </si>
  <si>
    <t>David Magee's mother, Martha (nee latimer) died April 11, 1881 in the township of North Gower Carleton County.</t>
  </si>
  <si>
    <t>Martha (nee Latimer) Magee died April 11, 1881 and is buried next to David Henry Magee in the North Gower Union Cemetery, in the county of Carleton, Ontario, Canada.This rural cemetery is behind the house located at 6575 Craighurst Drive. The legal description of this cemetery is on Concession 4 Lot 20 North Gower Township, Carleton County, Ontario.</t>
  </si>
  <si>
    <t>After the death of Catherine on October 14, 1886, Betty Smith (nee Magee) quoted, "that it is thought Isabella (Belle) Begg went to work for David to help him with his children. It is not yet known how David and Isabella met. David and Isabella  married on December 8, 1886 in St. James Church in Kemptville, Ontario,  and had 9 children (of which 3 died at birth or shortly thereafter). This means David had a total of 17 or 18 children. Additional information on David and Isabella's marriage record: David was a widower. The marriage occurred December 8, 1886 in St James Church in Kemptville. This church building was constructed in 1878 so was quite new at the time. Both David and Isabella were living in the Township of Oxford, which was the name of the township containing Kemptville in those days. David's occupation on the marriage record was farmer. His age was given as 35 years old (but this seems wrong). Isabella was 24 years old and single. Witnesses were George Ballance and Mary Ann Ballance, both of Kemptville, who were most certainly Isabella's uncle and aunt on her mother's side. Religious denomination for both David and Isabella was "English Church", and they were married by C.P. Emery.</t>
  </si>
  <si>
    <t>In 1886-87 Farmers and Business Directory,  David is still a tenant farmer. The land he is now farming is on Concession 4 Lot 25 in the township of  Oxford in Grenville County.  There is no one else listed on this lot so possibly David is a tenant on all 200 acres of it. David's brother, John Magee is still freehold owner on Concession 3 Lot 34 which was their father's (David Henry Magee's) original land. Also shown as freehold owner on Concession 3 Lot 34 is William Good.</t>
  </si>
  <si>
    <t>In the 1884 Counties Directory for Carleton County, the Township of North Gower, we find David Magee, a now tenant farmer, on the land of Concession 2, Lot 36. Listed as owners on this lot are John Chambers, John Conlon, and John O'Neil. Also in this directory is John Magee, a land owner of Concession 2, Lot 34. Probably this is a typographical error, and should be Concession 3, Lot 34, in which case David's older brother, John is still farming on a piece of their father's original land. Other owners on Concession 3 Lot 34 are: William Good and Alex Stevenson.</t>
  </si>
  <si>
    <t xml:space="preserve">On the birth record of their son, George Magee (April 8, 1892), David and Isabella's residence was Cardinal. David was a labourer. </t>
  </si>
  <si>
    <t>The 1911 census for the village of Cardinal gives David and Isabella with children as follows (birth dates - and ages in brackets). David (May 1849-62), wife Isabella (April 1862-49), son George a labourer (April 1892-19), son Thomas a salesman (March 1897-14), son Clarke not employed (July 1899-12), daughter Hazel not employed (May 1902-9). They are living on Kings Highway.  David's occupation is hard to read but looks like "material (or mason) labourer on street", so this seems like a job change since  1901. Two sons of David and Isabella, John and David, are in Winnipeg, Manitoba at this time. They missed the census (they are not found in the 1911 census for Ontario nor Manitoba) but they do appear in the Winnipeg Henderson's Directory for 1911. David would meet Gladys Murray in Winnipeg, and they would marry on December 22, 1913. David and Gladys then moved form Winnipeg to Cardinal.</t>
  </si>
  <si>
    <t>In the 1916-17 Farmers and Business Directory for North Gower Township in Carleton County there are no Magees on farms. The original land owned by David Henry Magee which is Concession 3 Lot 34 is now owned by William Good as a freehold owner and J.S. Good as a freehold owner, so this land is completely out of the Magee family.</t>
  </si>
  <si>
    <t>The 1921 Canadian census is the last one that is digitized. In this year, David and Isabella are living in the Village of Cardinal on Kings Highway. The house is there today and the address is 708 Highway 2 (King's Highway). The family consisted of (with ages in brackets): David (70) a bridgeman working for the government earning $300.00 per year, Isabella not employed (56), son Thomas (24) not employed, son Clark (22) a student at high school, and daughter Hazel (19) a clerk in a grocery store earning $225.00 per year. The job of bridgeman was likely operator of the swing bridge that crossed the new canal (the deep dig). David, the son of David and Isabella is living down the street, also on Kings Highway, with his wife Gladys and their 3 daughters. David's occupation is grocer in his own shop. Shorly after, Gladys returned to her parents in Winnipeg with her 3 daughters.</t>
  </si>
  <si>
    <t>David's tombstone gives year of birth as 1850. His death certificate says he was born in 1849, the 1901 census gives year of birth as 1851, the 1911 census gives 1849. David died Janauary 9, 1933, in Cardinal, Ontario. On David's death certificate his occupation is given as a retired civil servant. This could refer to his job as bridgeman for the government. He had lived in Cardinal for 43 years. David is buried at St. Paul's Anglican, Cardinal, Ontario, with his wife, Isabella, and sons Thomas and David. David's first wife, Catherine Johns(t)on, is also buried at St. Paul's Anglican, Cardinal.</t>
  </si>
  <si>
    <t xml:space="preserve">NOTE 1:  John Magee was born in Ireland, on March 5, 1839.  He immigrated with his parents to Canada in 1841. </t>
  </si>
  <si>
    <t>The 1885-86 Farmers' and Business Directory for the County of Carleton does not have David Magee in North Gower but now he is a tenant farmer on Concession 4 Lot 20 in the township of Oxford, in Grenville County. Catherine was born in the township of Oxford and this move might have brought them closer to her family. Owners (freeholders) of this land in Oxford are Thomas Godkin and John Hutchins. This directory does show David's brother, John Magee, is a freehold owner of Concession 3 Lot 34 in the township of North Gower, Carleton County, which was their father's (David Henry Magee's) original land. William Good is the only other occupant on Concession 3 Lot 34; and he is a freehold owner.</t>
  </si>
  <si>
    <t>David and Isabella and their family moved from farming into the village of Cardinal, Grenville, sometime between 1886 and the 1891 census. On the 1891 census for the Village of Cardinal, district of South Grenville, David was listed as a Common (unskilled) Labourer employed as a wage earner. Their children (and ages) living with David (age 39) and Isabella (age 29) are: daughter Mary C. Magee (3), son David (10 months, who would become our grandfather), son James H. Magee (11), and son John L. Magee (9). It is not known where the other children are living at this time. In this same 1891 census for the Village of Cardinal, David Magee's older sister, Eliza Jane (nee Magee) her husband, William Blakely, and their children, are listed almost next to David and Isabella (nee Beggs) and family, so they would have been neighbours at that time in Cardinal.</t>
  </si>
  <si>
    <t xml:space="preserve">I could not find John Magee on the 1881 census anywhere. </t>
  </si>
  <si>
    <t>Margaret Jane (nee Wilson) died July 5, 1883 at 40 years old.  Later (between 1883 and the 1891 census) John Magee married Elizabeth (Lizzie) Saunders, who was born in Ontario [marriage record not found]</t>
  </si>
  <si>
    <t>. In the 1885-86 Farmers' and Business Directory for the township of North Gower in Carleton County, both John Magee and William Good are listed as freehold owners of Concession 3 Lot 34. This indicates that there are 2 families on the original 200 acre lot of John's father, David Henry Magee. John's brother, David, is not in North Gower but is now a tenant farmer in the township of Oxford, County of Grenville at this time.</t>
  </si>
  <si>
    <t xml:space="preserve"> In the 1886-87 Farmers and Business Directory in North Gower, John Magee is still a freehold owner of Concession 3 Lot 34, which was his father's (David Henry Magee's) original land. This makes it more likely that the Concession number was a typographical error in the 1884 directory. William Good is also listed as a freehold owner of Concession 3 Lot 34, again indicating that there are 2 families on the original 200 acre lot of John's father, David Henry Magee. John's brother, David, is still farming in the township of Oxford County of Grenville at this time; then moved to the village of Cardinal sometime between 1886 and the 1891 census.</t>
  </si>
  <si>
    <t>The 1891 census for the township of North Gower, Carleton County lists John and Elizabeth (nee Saunders) Magee with their family. John is now a stone mason, but the family still is living on farm land; and based on his neighbours [compare 1891 census with 1886-87 Farmers and Business Directory], is likely still Concession 3 Lot 34.  The family consists of (with ages in brackets): John (51), Elizabeth (45), son John a farm labourer (18), son Silas a farm labourer (15), son Thomas (13), son David (11), son Henry (10), daughter Eliza (4). As Margaret Jane, (John's first wife) had died July 5, 1883, only Eliza was born by Elizabeth.</t>
  </si>
  <si>
    <t>From the 1904 Farmers' and Business Directory, John Magee is owner (freeholder) on Concession 3 Lot 21 in the township of North Gower, Carleton County. Also J.E. Craig is listed as an owner of Concession 3 Lot 21, indicating that there are 2 families on this original 200 acre lot. Concession 3 Lot 34 which belonged to John's father, David Henry Magee, is now owned by William Good and G.E. Hunt. At this time Concession 3 Lot 34 in North Gower, the land pioneered by David Henry Magee, is out of the Magee family forever.</t>
  </si>
  <si>
    <t>In the 1916-17 Farmers and Business Directory for North Gower Township in Carleton County there are no Magees on farms. The entire original 200 acres of land owned by David Henry Magee which is Concession 3 Lot 34 is now owned by William Good</t>
  </si>
  <si>
    <t>For John Magee's early years, refer to "Notes" above which describe the lives of his father, David Henry Magee; and his mother, Martha Latimer.</t>
  </si>
  <si>
    <t xml:space="preserve">John Magee was not yet found anywhere in the 1911 census. </t>
  </si>
  <si>
    <t xml:space="preserve"> Elizabeth (nee Saunders) Magee died November 17, 1906 at the age of 60. Elizabeth is buried with their infant son Robert Harvey Magee who died June 28, 1889. </t>
  </si>
  <si>
    <t>John Magee's death record of May 26, 1912 indicates that his occupation was stone mason, he was widowed, and his death location was Concession 1, Lot 36, Osgoode Township (in Carleton County). According to Farmers' and Business directories, in 1904 that lot was owned by James Dillion and in 1916-17 by the Hicks, Hunt, and Murdock families. It is not yet determined if he was living alone or with a child in 1922.  John Magee is buried at Elmview (St. Andrew's Angilcan, Presbyterian) Cemetery in the village of Kars, county of Carleton, Ontario. between his first wife, Margaret Jane, on his right and his second wife, Elizabeth on his left.</t>
  </si>
  <si>
    <t>David Henry Magee died on August 2, 1864 in the township of North Gower. He is buried at the North Gower Union Cemetery, in the county of Carleton, Ontario Canada. This rural pioneer cemetery is behind the house located at 6575 Craighurst Drive, which is west of the village of North Gower. The legal description of this cemetery is on Concession 4 Lot 20 North Gower Township, Carleton County, Ontario.</t>
  </si>
  <si>
    <t xml:space="preserve">The 1901 census for the township of North Gower, Carleton County, Canada West, shows John (born March 3, 1839-age 61), Elizabeth (born September 19, 1848-age 52), and their unmarried daughter Eliza (born January 20-1887-age 14). John's occupation is stone mason, working on his own. As their neighbours are all farmers on this census it is evident that John, Elizabeth, and Eliza are living on farm land in 1901, but the lot is unknown. Their stated religion is Church of England This census confirms that John was born in Ireland, in a rural (not urban) location, and came to Canada in 1841. </t>
  </si>
  <si>
    <t>Married Gladys Murray December 22, 1913, in Winnipeg. David is buried in St. Paul's Anglican Cemetery, Cardinal, Ontario</t>
  </si>
  <si>
    <t>In 1912, Henderson's Directory, for the first time we see John and Julia Murray’s daughter, Gladys, in the workforce. She was 16 years old in 1912 and living with her parents and siblings at 148 Syndicate. Her job was a steno for Clark Brothers &amp; Company, located at 143 Portage Avenue East. Clark Brothers was previously the firm of Love, McAllister &amp; Company, wholesale stationers and paper dealers which Douglas Alexander Clark bought in 1898.</t>
  </si>
  <si>
    <t>In the census for the village of Cardinal, Ontario, taken June 10, 1921, we see David and Gladys with their 3 daughters living on Kings Highway, a few doors down from David’s parents and their children. David’s occupation was given as grocer-own shop. Their home is described as owned, single family, wood construction, 8 rooms. The family of David and Gladys consisted of (with ages in brackets): David (31), Gladys (25), Isabel [mis-spelled should be Isabelle] a student in a public school (6), Verna (4), Vivian (3). Their religion is given as Anglican. Also living with them is a lodger named Alexander Robertson (20) who was a labourer in the Starch Mill.</t>
  </si>
  <si>
    <t>Dave's parents, David and Isabella Magee and their family moved from farming into the village of Cardinal, Grenville, sometime between the 1886 directory and the 1891 census. On the 1891 census for the Village of Cardinal, district of South Grenville, Dave's father was listed as a Common (unskilled) Labourer employed as a wage earner. The family in this 1891 census for Cardinal consisted of  (with ages in brackets)  father David (age 39), mother Isabella (age 29) daughter Mary C. Magee (3), son David (Dave) (10 months, who would become our grandfather), son James H. Magee (11), and son John L. Magee (9). It is not known where Dave's other siblings are living at this time. In this same 1891 census for the Village of Cardinal, Dave's aunt, Eliza Jane (nee Magee) her husband, William Blakely, and their children, are listed almost next to David and Isabella and family, so they would have been neighbours at that time in Cardinal.</t>
  </si>
  <si>
    <t>In the 1901 census, for the village of Cardinal,  Dave's birthdate is given as June 3, 1889, which is an error and should be 1890. His age is given as 11 years old. Dave's father's age is 49 and birthdate is May 10, 1851 [from other documents it seems more likely he was born in 1849]. Dave's mother Isabella's age is 38 and birthdate is April 16, 1862.  Dave has the following siblings on this 1901 census (birth dates - and ages in brackets): brother John (July 3, 1881-19), sister Mary (February 29, 1888-13), brother George (April 8, 1892-9), brother Thomas (March 19, 1897-4), brother Clark W (July 3,1899-1).   On this census, the father, David, is listed as a factory labourer earning $315.00 per year, which was on par for the times.</t>
  </si>
  <si>
    <t xml:space="preserve">The following year, March 1913, Clark Brothers opened their new, 5 storey brick building at 48-50 Charlotte Street. Due to changes of street names and of address numbers, Charlotte Street became Hargrave Street and 48-50 became 448 Hargrave. Gladys Murray likely worked on the second storey facing the street, where the general offices were. Sometime in 1913 Gladys, her parents (John and Julia), and siblings (Geordie, Ruby, and Hazel) moved from 148 Syndicate back into the same home they vacated in 1902; that is 160 Syndicate (the ‘packing crate house’ built by Julia’s father (Gladys's grandfather) in 1884). </t>
  </si>
  <si>
    <t>It is understood that Dave was an alcohohic and abusive. Gladys's father John Robertson Murray went to Cardinal to bring Gladys and her 3 daughters back to Winnipeg. This would seem to be after the June 10, 1921 census. The oldest daughter, Isabelle, was hidden in the closet by Dave's parents, David and Isabella, to keep Gladys from leaving Cardinal. Travel from and to Winnipeg was by train. Cardinal had a train station (I have a photo of it)</t>
  </si>
  <si>
    <t>Unfortunately we have no further information about David (Dave) Magee. EXPAND THIS THOUGHT.</t>
  </si>
  <si>
    <t xml:space="preserve">NOTE 3: Agnes "Aggie" Magee married Richard (Dick) Albert Clark.  Richard was born January 9, 1876 in Malakoff, North Gower, Carleton, Ontario. He is the son of George Clark (born 1818 in Wexford County, Ireland and died 1905 in Malakoff, Ontario) and  Mary Ellen Pettapiece (born May 17, 1835 in Stittsville, Ontario and died March 4, 1895 in Malakoff, Ontario). Both George and Mary are buried in the Anglian Cemetery of Richmond, Ontario. The father of George Clark was Samuel Clark, born 1780 in Cavan County, Ireland. The father of Mary Ellen Pettapiece was William Pettapiece ( born 1797 in Lough Eske, Ireland and died April 26, 1878 and buried in the Anglican Cemetery of Richmond) The mother of Mary Ellen Pettapiece was Susan Morrison (born 1805 in Lough Eske, Ireland and died July 22, 1896 in Marlborough Township and buried in the Anglican Cemetery of Richmond). Richard Albert Clark died April 24, 1958 in Rouleau, Saskatchewan, and is buried in Regina, Saskatchewan. </t>
  </si>
  <si>
    <t>Note 3 (a)  Daughter Beatrice, born 1904 - died 1991.</t>
  </si>
  <si>
    <t>Note 3 (b)  Daughter Ella Mary, born 1911 - died 2009</t>
  </si>
  <si>
    <t>Note 3 (c) Daughter Hazel Clark, born July 14, 1914 in Rouleau, Saskatchewan. Hazel married first Roger Sanborn (born 1913 in Regina - died 2005 in Regina). Then on July 25, 1951, in Roleau, Hazel married Orville Allen Nederhoff (born July 1, 1918 in Moose Jaw, Sask - died May 7, 2000 in Regina Saskatchewan).</t>
  </si>
  <si>
    <t>Note 3 (d)  Thelma Annie, born 1916 - died 2005</t>
  </si>
  <si>
    <t>Note 3 (e) Daughter Jane. Birth date not available</t>
  </si>
  <si>
    <t>Note 3 (f) Daughter Elenor. Birth date not availabe</t>
  </si>
  <si>
    <t>Note 3 (g) One other child. No information available</t>
  </si>
  <si>
    <r>
      <rPr>
        <sz val="11"/>
        <rFont val="Cambria"/>
        <family val="1"/>
        <scheme val="minor"/>
      </rPr>
      <t xml:space="preserve">NOTE 4: </t>
    </r>
    <r>
      <rPr>
        <sz val="11"/>
        <color theme="1"/>
        <rFont val="Cambria"/>
        <family val="2"/>
        <scheme val="minor"/>
      </rPr>
      <t xml:space="preserve"> Mary Christina Magee married Robert Foran on May 18, 1911 as performed by Mr. Capp, Anglican minister. Robert was the son of Michael Foran and Anne (nee Cooke), and was born in Ireland . Robert Foran was Catholic, so on December 5, 1914, Mary was baptised, converted to Catholic, and was married (again) to Robert Foran. The Catholic marriage took place at St Joseph Church in Ottawa with the ceremony performed by Wm. J. Murphy, parish priest of St Joseph's Church. (A dispensation from the impedement of prohibited time had been accorded by His Grace Archbishop Gauthier). Witnesses for both the baptism and the wedding were James A. Grimes and "???" Ducharme.  All the children were raised Catholic.  Mary and Robert's children included: Isabel Frances Foran who married Frederick Milton William Tourangeau </t>
    </r>
    <r>
      <rPr>
        <sz val="11"/>
        <color theme="6" tint="-0.499984740745262"/>
        <rFont val="Cambria"/>
        <family val="1"/>
        <scheme val="minor"/>
      </rPr>
      <t>(See NOTE 'A' below)</t>
    </r>
    <r>
      <rPr>
        <sz val="11"/>
        <color theme="1"/>
        <rFont val="Cambria"/>
        <family val="2"/>
        <scheme val="minor"/>
      </rPr>
      <t>, sons Robert and William (Bill), Veronica (Bonnie) who married Michael (Mike) Hopkins (</t>
    </r>
    <r>
      <rPr>
        <sz val="11"/>
        <color theme="6" tint="-0.499984740745262"/>
        <rFont val="Cambria"/>
        <family val="1"/>
        <scheme val="minor"/>
      </rPr>
      <t>See NOTE 'B' below</t>
    </r>
    <r>
      <rPr>
        <sz val="11"/>
        <color theme="1"/>
        <rFont val="Cambria"/>
        <family val="2"/>
        <scheme val="minor"/>
      </rPr>
      <t xml:space="preserve">), Winnifred (Winnie) who married Robert (Bob) Burgess </t>
    </r>
    <r>
      <rPr>
        <sz val="11"/>
        <color theme="6" tint="-0.499984740745262"/>
        <rFont val="Cambria"/>
        <family val="1"/>
        <scheme val="minor"/>
      </rPr>
      <t>(See NOTE 'C' below)</t>
    </r>
    <r>
      <rPr>
        <sz val="11"/>
        <color theme="1"/>
        <rFont val="Cambria"/>
        <family val="2"/>
        <scheme val="minor"/>
      </rPr>
      <t xml:space="preserve">,                     </t>
    </r>
  </si>
  <si>
    <r>
      <t xml:space="preserve">NOTE 5:  On January 14, 1918 George Magee was drafted into the Canadian military.  His draft card indicates that he was single, and a butcher, living at 37 Argyle Avenue, Ottawa. George was 25 years and 9 months old. He was 5'- 7-1/2 " tall, with blue eyes and dark brown hair. George Magee's next of kin on his draft card is his mother, Isabella Magee, in Cardinal Ontario. On September 16, 1919, when he was 27 years old, George Magee married Rose Ethel Horton who was 19 years old. Rose was the daughter of Charles Horton and Elizabeth (nee Nethersole), and born in Ottawa.  George was again living at 37 Argyle Avenue, Ottawa, Ontario. George was a butcher. Rose was living at 23 Laurel Avenue, Ottawa, and was a civil servant. Both George and Rose were Anglian and neither had been previously married. The marriage was performed by J.E. "Lindsay" of 700 Somerset, Ottawa. Witnesses were Ernest Dawson of 162 Belmont Street, Ottawa, and Edna Brown of 372 Gilmore Street, Ottawa. George had a butcher shop in Cardinal. He (and family) moved to Ottawa where he worked for the Canadian Packing Company and Dominion Stores. His address (as informant) on his Isabella's death certificate is 26 Oxford Street, Ottawa. George opened the first Dominion store in St John and Moncton, New Brunswick, in 1930. George and Rose Ethel (nee Horton) Magee had 3 children who were: George (Bud) Horton Magee who married Marion (Ruth) Randall </t>
    </r>
    <r>
      <rPr>
        <sz val="11"/>
        <color rgb="FF0070C0"/>
        <rFont val="Cambria"/>
        <family val="1"/>
        <scheme val="minor"/>
      </rPr>
      <t>(See Note 'D' below</t>
    </r>
    <r>
      <rPr>
        <sz val="11"/>
        <color theme="1"/>
        <rFont val="Cambria"/>
        <family val="2"/>
        <scheme val="minor"/>
      </rPr>
      <t xml:space="preserve">), Cynthia Rose Magee who married Harry Kent </t>
    </r>
    <r>
      <rPr>
        <sz val="11"/>
        <color rgb="FF0070C0"/>
        <rFont val="Cambria"/>
        <family val="1"/>
        <scheme val="minor"/>
      </rPr>
      <t>(See Note 'E' below</t>
    </r>
    <r>
      <rPr>
        <sz val="11"/>
        <color theme="1"/>
        <rFont val="Cambria"/>
        <family val="2"/>
        <scheme val="minor"/>
      </rPr>
      <t>), Elizabeth (Betty) Margaret Magee who married George Leighton Smith on 3/2/51 (</t>
    </r>
    <r>
      <rPr>
        <sz val="11"/>
        <color rgb="FF0070C0"/>
        <rFont val="Cambria"/>
        <family val="1"/>
        <scheme val="minor"/>
      </rPr>
      <t>See Note 'F' below</t>
    </r>
    <r>
      <rPr>
        <sz val="11"/>
        <color theme="1"/>
        <rFont val="Cambria"/>
        <family val="2"/>
        <scheme val="minor"/>
      </rPr>
      <t xml:space="preserve">), </t>
    </r>
  </si>
  <si>
    <r>
      <rPr>
        <sz val="11"/>
        <color rgb="FF0070C0"/>
        <rFont val="Cambria"/>
        <family val="1"/>
        <scheme val="minor"/>
      </rPr>
      <t>Note (D)</t>
    </r>
    <r>
      <rPr>
        <sz val="11"/>
        <color theme="1"/>
        <rFont val="Cambria"/>
        <family val="2"/>
        <scheme val="minor"/>
      </rPr>
      <t xml:space="preserve">  The 3 children of George (Bud) and Marion Magee were: Steven George Magee, Daniel Charles Magee, and Peter George Magee</t>
    </r>
  </si>
  <si>
    <r>
      <rPr>
        <sz val="11"/>
        <color rgb="FF0070C0"/>
        <rFont val="Cambria"/>
        <family val="1"/>
        <scheme val="minor"/>
      </rPr>
      <t>Note (E)</t>
    </r>
    <r>
      <rPr>
        <sz val="11"/>
        <color theme="1"/>
        <rFont val="Cambria"/>
        <family val="2"/>
        <scheme val="minor"/>
      </rPr>
      <t xml:space="preserve">  The 3 children of Cynthia Rose and Harry Kent were: Gordon Kent, David Kent and Susan. Both David and Gordon became airline captains for Air Canada</t>
    </r>
  </si>
  <si>
    <t>Gladys and her 3 daughters lived in Winnipeg, at first with Gladys parents and siblings. To see the many places Gladys lived, go to: https://www.clanmurray.family/stories-2  and scroll way down to GLADYS ELIZABETH LOUISIA MURRAY (Mom Campbell)</t>
  </si>
  <si>
    <t xml:space="preserve">NOTE 2:  Information on John Magee is scarse.  John was the son of David Magee and Catherine (nee Johnston). Being born on July 3, 1881, he just missed the 1881 census which began April 4, 1881 and would have been completed before he was born in July.                                     </t>
  </si>
  <si>
    <t xml:space="preserve"> The 1901 census for the village of Cardinal, Ontario says John Magee (no middle initial) was born on July 3, 1881, he was 19 years old, and he was living with his parents and siblings. In this census John was a factory labourer, like his father, presumably in the Starch plant in Cardinal.      </t>
  </si>
  <si>
    <t>John was listed on the 1891 census for the Village of Cardinal, district of South Grenville, living with his parents and siblings.  He is listed as John L. Magee, 9 years old. This middle initial could be "E." which would fit well with the following paragraphs.</t>
  </si>
  <si>
    <t>In the 1912 Henderson's Directory, David Magee (listed as D. Magee), was a travelling salesman, still living at 374 Home Street. The prime resident at 374 Home Street is again listed as John E. Magee (likely David’s older brother.</t>
  </si>
  <si>
    <t>From Henderson's Directory, in 1920 Gladys's parents (John and Julia Murray) and family in Winnipeg moved from 128 Syndicate Street to 417 William Avenue.  In 1921,  they again moved, this time to 180 ½ Princess Street, the apartments over the harness shop in the MacGregor Block, when John had his business. It is likely this move was to accommodate the return of Gladys and her 3 daughters.</t>
  </si>
  <si>
    <t>In 1912, Henderson's Directory lists John E. Magee, a butcher, employed at 422 Portage Avenue and living at 374 Home Street.  Living at this same address is D. Magee who appears in Winnipeg for the second year, now employed as a travelling salesman.</t>
  </si>
  <si>
    <t>KEY POINT</t>
  </si>
  <si>
    <t>John E. Magee was not found in Henderson's Directory in 1913. various spelling were tried including Magee, McGee, and McKee. However, continuing to live at 374 Home Street we still find D. Magee, now employed as a conductor for the Winnipeg Street Railway. David Magee was not found at 374 Home Street, Winnipeg, after 1913. As we know, Gladys Murray (our grandmother) met her husband David Magee who was a street car conductor; they married on December 22, 1913 and moved to Cardinal, Ontario. This explains David's disappearance from Winnipeg Henderson's Directory. Being a conductor for Winnipeg Street Railway also fits the known facts. Living at 374 Home Street connects David to John. It is reasonable to assume that John E. Magee, the butcher, was David's older (half) brother, the son of David Magee and Catherine (nee Johnston).</t>
  </si>
  <si>
    <t>Gladys took the (electric) street car to work and met David Magee who had become a street car conductor for Winnipeg Street Railway in 1913. David still lived at 374 Home Street. The prime resident of this address is now listed as Mrs. Julia Jones. In future years John E. Magee is found at 374 Home Street up-to-and-including 1921.</t>
  </si>
  <si>
    <t>In 1907, Henderson's Directory in Winnipeg, Manitoba,  lists J. McKee, a butcher employed by Gibson-Gage Co, and rooming at 452 Langside Street. As we will see, this could be our John Magee, born July 3, 1881.</t>
  </si>
  <si>
    <t>Starting with the 1908 Henderson's Directory and continuing up-to-and-including the 1921 Henderson's Directory, John E. Magee is listed as a butcher, living at 374 Home Street, Winnipeg.</t>
  </si>
  <si>
    <t>Lot 36, Concession 1, Osgoode Township.</t>
  </si>
  <si>
    <r>
      <t>In Henderson's Directory 1911 is the first year we see David Magee in Winnipeg. He was not found in Winnieg before this date. David was 21 years old (born </t>
    </r>
    <r>
      <rPr>
        <sz val="12"/>
        <color rgb="FF00008B"/>
        <rFont val="Cambria"/>
        <family val="1"/>
        <scheme val="minor"/>
      </rPr>
      <t>June 3</t>
    </r>
    <r>
      <rPr>
        <sz val="12"/>
        <color rgb="FF000000"/>
        <rFont val="Cambria"/>
        <family val="1"/>
        <scheme val="minor"/>
      </rPr>
      <t>, 1890) and raised in Cardinal, Ontario. In 1911 he was a clerk working for AR Christie and living at 374 Home Street. The prime resident at this address is listed as John E. Magee, a butcher, who first appears in Winnipeg in 1907. This John could be David’s older (half) brother. It is not David's uncle John who never left farming in Ontario. Neither David nor his brother John Magee were found in any 1911 census. As there is a minimum residence time before being enmerated in a census, this omission on David's part could indicate that he moved to Winnipeg in late 1910 or early 1911.</t>
    </r>
  </si>
  <si>
    <t>From the "Notes" above, we see that John Magee took over principle ownership of his father's land after his father's death on August 2, 1864.</t>
  </si>
  <si>
    <t xml:space="preserve">John Magee married Margaret Jane Beckett (nee Wilson) on December 27 or 28, 1865, in Kemptville, in the county of Leeds and Grenville, Ontario. Margaret Jane was daughter of Thomas Wilson and Anne Wilson. Margaret Jane was the widow of Robert Beckett of South Gower (Beckett's Landing).  John was living in the township of North Gower (north of the Rideau River) and Margaret Jane was living in the township of South Gower (south of the Rideau River) at the time of their marriage. John's father, David Henry Magee, had been owner of Concession 3 Lot 34, a 200 acre lot, in North Gower until the time of his death on August 2, 1864, so it is very likely that his son John was occupying and farming this land at the time of his marriage to Margaret Jane. </t>
  </si>
  <si>
    <t>a 12 year old scholar in the 1851 Town of Perth census. Married Thomas Beggs on October 31, 1860.                                                                                                 CLICK HERE for Thomas and Mary Jane</t>
  </si>
  <si>
    <t>SPELLINGS: There are various spellings for this last name. In Canadian documents it is mostly spelled "Balance"</t>
  </si>
  <si>
    <t>In the 1871 census for Kemptville, in North Leeds and Grenville, Ontario, the family of George E. Balance (the first) and Mary (nee Graham) is listed. George's family origin is given as "England"; Mary's family origin is given as "Irish". In this 1871 census, the family consisted of the following with ages in brackets: father George Balance [the 1st] (29)-a moulder, mother Mary (30), daughter Elouise [mis-spelled as Elewise] (7)-going to school, son William H (5)-going to school, and daughter Charlotte (1). It appears that children Elouise and William H were born in the United States according to this census. All other family members were born in Ontario. The family religion is given as Methodist. The  occupation of moulder is to make moulds for the casting process, and George E Ballance (1st) worked at the Johnson Iron Works factory in Kemptville, which was built by Elias Johnson in 1853.</t>
  </si>
  <si>
    <t xml:space="preserve">The last digitized Canadian census year is 1921 and no George Balance (nor Ballance) was found in Ontario anywhere in this year. </t>
  </si>
  <si>
    <t>Thomas Begg(s)                                                                See NOTE 1</t>
  </si>
  <si>
    <t>The 1861 census, describes a Thomas Beggs (spelled Biggs) appearing as a 24 year old labourer living in the city of Kingston, Ontario, at the home of Thomas Crinkle, an innkeeper (presumably living at the inn). The building is frame construction on 10 acres of land. This census shows that Thomas Beggs was born in Ireland. His marital status is listed as single which is at odds with the Ancestry.com report of being married in 1860. His religion is given as Roman Catholic. Our Thomas Beggs married Mary Jane Balance in Kingston, Ontario.</t>
  </si>
  <si>
    <t>From Ancestry.com, Thomas Beggs and Mary Jane Ballance were married on October 31, 1860, in Kingston, Ontario at the St Andrews Presbyterian Church. Mary Jane Balance was born in 1842, in Perth, Ontario, Canada West. Her parents were William and Mary Balance (mis-spelled Belanco). Both of Mary Jane's parents were born in England.   Mary Jane and Thomas were living in Kingston at the time of their marriage. Witnesses of the marriage were David Dempster and William Wilson. In 1861 Thomas and Mary Jane took up residence on Amherst Island, along with the majority of other Irish immigrants from Ards, County Down, Northern Ireland.  Their religion was Roman Catholic. From 1839 to 1910 the Roman Catholics of Amherst Island were part of St Patrick's Church at Railton, Ontario.</t>
  </si>
  <si>
    <t>Neither Thomas, William, nor George Beggs are listed on the 1886 Farmers' and Business Directory for Amherst Island. These omissions may indicate that they were not land owners, or that they were not farmers.</t>
  </si>
  <si>
    <t>In the 1881 census for Amherst Island Thomas Beggs and family consist of (with ages in brackets): father Thomas- a labourer (43), mother Mary (40), daughter Isabella (18), son William- a labourer (17), daughter Mary (14), daughter Eliza J. (12), son Henry (10), son Thomas (8), son Hugh- he would become Art Barnhardt's grandfather (6), daughter Annie (3), and son John(1). The mother Mary's family origins are confirmed as English and the family's religion is again stated as Catholic. In this census, the family is listed near to neighbours on the 1878 Atlas map so they might still be living on Concession 1 Lot 15.</t>
  </si>
  <si>
    <t>In the 1899 Farmers and Business Directory, Thomas Beggs is the freehold landowner of Concession 1 Lot 15. Different from the 1878 Atlas and the 1892 Farmers' and Business Directory, there is no one else (Gibson or otherwise) listed for Concession 1 Lot 15. This indicates that Thomas Beggs owned the entire 100 acre lot in 1899.</t>
  </si>
  <si>
    <t>isabella (nee Beggs) Magee died February 12, 1934. Isabella's death certificate states she was a housewife and had lived in Cardinal for 43 years where she died. The spelling of her father's last name is Begg and of her mother's last name is Balance. Her death certificate confirms that she was born in Perth, Ontario, on April 16, 1862. The informant of her death was son George Magee of 26 Oxford, Ottawa.</t>
  </si>
  <si>
    <t>The family name is variously recorded as Begg or Beggs. Also Balance may be found spelled as Balance, Ballance, Ballens, Belance, Ballinci, or Ballard</t>
  </si>
  <si>
    <t xml:space="preserve">The 1881 census began April 4, 1881 but continued for some time to collect all the information so Martha (nee Latimer) does not appear. This census for the Township of North Gower, Carleton County shows David (age 32) and Catherine (age 31), and David's occupation is still Farmer. Children (with ages in brackets) of David and Catherine in the 1881 census are: (William) Henry (10), Elenor (5), Jane (3), and James (1). The listing of neighbours on this census indicates that David might have moved off Concession 3, Lot 34 in North Gower, the land originally owned by his father David Henry Magee, but was still farming in North Gower. David's older brother John could not be found in the 1881 census, anywhere. In the 1881 Ottawa and Carleton Directory no Magees were listed in North Gower, </t>
  </si>
  <si>
    <t>NOTE 7:  On May 12, 1925, when Clark Wallace Magee was a 25 years old bachelor he married Ruby Latitia Worsley a widow who was 27 years old, in Toronto, Ontario. Ruby was the daughter of John H. Maunder and Annie E. (nee McDonald). Ruby's grandfather's name was James Lynne Letheoe and he was possibly born in Linlithgow Castle. There was a family relationship with the Letheoes and the Royal Tudors and Stewarts. James Lynne Letheoe came to Canada, never worked, and got a cheque from somewhere, likely Linlithgow Palace, Scotland. Clark was living at 261 Dovercourt Road and Ruby was living at 320 Dovercourt Road, in Toronto at the time of their marriage. Witnesses were Mary H. Skey and Emma Kellogg both of Toronto. The marriage was performed by L.E. Skey of the Church of England and 661 Dufferin Street, Toronto. Clark's occupation was given as clerk. His denomination was Church of England. Ruby was a Methodist. Clark and Ruby had one child Donald (Don) Clark Magee, who was married then seperated and had 7 children. Clark and Ruby lived at 260 Glen Park Avenue, York, Toronto, Ontario, and possibly also in York, Toronto, Ontario. Ruby Latitia (nee Worsley) Magee died September 8, 1972. On January 25, 1979, Clark wrote a letter to Vivian (ee Magee) Konchak from his home at 260 Glen Park Avenue.</t>
  </si>
  <si>
    <t>William Carrick Ballance and Mary (nee Bride) Balance could not be found in the Canadian censuses for 1831 nor 1842, with any spelling.</t>
  </si>
  <si>
    <t>Amherst Island is still very much a farming community today. This Google Maps link connects to Concession Road 2, approximately looking at Concession 1 Lot 15 where Thomas Beggs lived in 1878.                                                                                                                                                                                                                                                           https://www.google.com/maps/@44.1410665,-76.7499708,3a,75y,318.79h,77.84t/data=!3m6!1e1!3m4!1sGsTrUlYQpFIoelO2iWNMkQ!2e0!7i13312!8i6656</t>
  </si>
  <si>
    <t xml:space="preserve">The 1865 Directory for Kingston and Counties-including Addington, shows Thomas Beggs owns an house on Concession 2, Lot 19 of Amherst Island. No other land owner was found for that lot so perhaps Thomas Beggs owned the entire lot. According to neighbouring land owners, Concession 2 seems to be referred to as the South Shore (or S.S.) Concession on maps. In that case Concession 2 Lot 19 faces onto the open water of Lake Ontario and was previously owned by R. Patterson in 1860, according to the H.F. Walling map of Frontenac Lennox and Addington </t>
  </si>
  <si>
    <t>The 1878 Atlas for Amherst Island shows Thomas Beggs has a house on one acre of land on Concession 1 Lot 15. The entire lot is 100 acres in size. This lot (or the rest of the lot) belongs to John Gibson. This house on Concession 1 Lot 15 faced onto Concession Road 2, but the lot backs onto the North Channel, across from Bath, Ontario, so access to the water would have been available from the lot. Thomas loved the water and fishing.</t>
  </si>
  <si>
    <t xml:space="preserve">In the 1884-85 Farmers' and Business Directory for counties including Addington, based upon the names of residents compared to the 1878 Atlas map, the naming of concessions seems to have changed. Concession 1 is now called Concession ns (likely an abbreviation for North Shore). Thomas Beggs is not listed in this directory and on Concession ns Lot 15 is John McDonald, a freehold land owner . </t>
  </si>
  <si>
    <t>The 1892 Farmers' and Business Directory shows Thomas Beggs as freehold owner of Concession NS Lot 15. As mentioned, this land would be Concession 1 Lot 15 on the 1878 Atlas map. J.B Gibson is a tenant on Thomas Beggs's land of Concession NS Lot 15. This is an interesting turn around from the 1878 Atlas map when John Gibson was the major owner and Thomas Beggs had just a house on this same lot.</t>
  </si>
  <si>
    <t>The 1915 Farmers and Business Directory for counties including Lennox and Addington does not list Thomas Beggs on Amherst Island but does list Hugh Beggs as a tenant living on Concession 3 Lot 68. The freehold land owner of this lot is Mrs. H Burleigh. There is another tenant on this lot named Daniel Wemp. By this time, Hugh would have married Annie Bottoms, and perhaps his parents (Thomas and Mary Jane) were living with them on Concession 3 Lot 68.</t>
  </si>
  <si>
    <t>Thomas Beggs                                                                                                     B 1836 - D Oct 2, 1920</t>
  </si>
  <si>
    <t>1836</t>
  </si>
  <si>
    <t xml:space="preserve">Although sometimes reported as 1926, from the gravestone of Thomas Beggs and Mary Jane Balance, it appears that Mary Jane died in 1925. Her last name is spelled Ballance on this gravestone. This gravestone is where we find her year of birth as 1842.   </t>
  </si>
  <si>
    <t>Mary Jane Ballance                                                     B 1842 - D 1925</t>
  </si>
  <si>
    <t>Oct 21, 1829</t>
  </si>
  <si>
    <t>Village of St Claire Heights, Wayne County, Michigan, USA</t>
  </si>
  <si>
    <t>Nov 6, 1917</t>
  </si>
  <si>
    <t>does Art know where the house is?</t>
  </si>
  <si>
    <t>Isabella (Belle) F. Beggs                                                                                      See NOTE 1</t>
  </si>
  <si>
    <t>William Beggs                                                      See NOTE 2</t>
  </si>
  <si>
    <t>Mary Beggs                                                                                                    See NOTE 3</t>
  </si>
  <si>
    <t>Elizabeth (Eliza) Beggs                                                                                                          See NOTE 4</t>
  </si>
  <si>
    <t>June 23, 1948</t>
  </si>
  <si>
    <t>Kingston General Hospital, Kingston, Ontario</t>
  </si>
  <si>
    <t>death record states May 31, 1882. birth record states June 1, 1882.</t>
  </si>
  <si>
    <t>The last name is spelled with or without the s on the end as Begg or Beggs. Most, but not all, Canadian records have Beggs</t>
  </si>
  <si>
    <t xml:space="preserve">NOTE 1: Thomas Beggs used to carry a bag of nails on his back for his father in Ireland. Even before he had breakfast he would walk for miles with this bag of nails and in those days on his bare feet, as he did not have boots most of the time. The soles of his feet were very hard. Thomas had a passion for sailing and he would sail with his uncle, his mother's brother who owned a schooner. As soon as Thomas finished school, at age 14 years, he gave up peddling the nails for his father and sought the adventure on the high seas, delivering mixed cargo in the South Atlantic and around Cape Horn. One time while sailing in the South Atlantic, there was a terrible storm and an Irish man of age 18, fell off the yard arm and was never seen again. Thomas Beggs married Mary Jane Ballance in Kingston, Ontario and they moved to Amherst Island, Ontario, where they lived the rest of their married lives. Thomas died on Amherst Island, Mary Jane then lived in other places before passing away in Kingston, Ontario. </t>
  </si>
  <si>
    <t>Oct 2, 1920</t>
  </si>
  <si>
    <t>from death record: 1836</t>
  </si>
  <si>
    <t>March 15, 1864</t>
  </si>
  <si>
    <t>NOTE 2: William Beggs was born on March 15, 1864 and baptised on May 8, 1864, according to the Roman Catholic record of baptisms. The sponsors at his baptism were Thomas ONeil and A. Duffin. Spelling of his is parents names were Thomas Begs and Mary J. Balance.</t>
  </si>
  <si>
    <t>1925</t>
  </si>
  <si>
    <t>From Clark Magee (our grandfather's brother): Thomas Beggs fished in the Bay of Quinte, in Lake Ontario for 40 years. All the buyers of Kingston, Ontario, would be waiting for the fishermen to come in. The Bay of Quinte is a long, narrow bay shaped like the letter "Z" on the northern shore of Lake Ontario.</t>
  </si>
  <si>
    <t>Thomas Beggs was born in 1836, in Ballyhalbert, County Down, Northern Ireland (Ards Upper). His death record gives his year of birth, as 1836. His gravestone is difficult to read but might say 1835, making 1836 a possible baptism date. [The gravestone really does not look like 1838 which is given in the 1901 census.] Thomas Beggs used to carry a bag of nails on his back for his father. Even before he had breakfast he would walk for miles with this bag of nails and in those days on his bare feet, as he did not have boots most of the time. The soles of his feet were very hard. Thomas had a passion for sailing and he would sail with his uncle, his mother's brother who owned a schooner. As soon as Thomas finished school, at age 14 years, he gave up peddling the nails for his father and sought the adventure on the high seas, delivering mixed cargo in the South Atlantic and around Cape Horn. One time while sailing in the South Atlantic, there was a terrible storm and an Irish man of age 18, fell off the yard arm and was never seen again.</t>
  </si>
  <si>
    <t>Thomas Beggs died on October 2, 1920. according to his death register. His gravestone looks more like 1919, which is difficult to explain. The occupation given on his death register is labourer, fishing sometimes, and salmon fisher. When he was older he became confused. One night he went missing and the neighbours got together to look for him. He was found in a field on Amherst Island, not far from home sitting up against a fence where he had passed away. It is thought that he was headed to visit his son George Beggs who was a farmer on the island at that time. The cause of death was given as exposure on his death register. Thomas Beggs is buried at St Paul's Presbyterian Glenwood Cemetery, Amherst Island.</t>
  </si>
  <si>
    <t xml:space="preserve"> In the 1911 census, taken July of that year, for the township of Oxford, Isabella (nee Graham) is living with her twin sons Homer and Harry Acton (25 years old) and her daughter Hazel B. Beggs (14 years old). Some of the birth years in this census look wrong and were probably calculated from ages given. Their residence in this 1911 census is Concession 2, Lot 13er. Homer and Harry are both farmers in this census. For all family members Anglican is stated as their religion. Isabella (nee Graham) died February 6, 1937 in Oxford , Ontario, and is buried in Kemptville, Ontario. Son Homer Acton (William Homer Acton) was the informant on Isabella's death certificate. </t>
  </si>
  <si>
    <t xml:space="preserve">Hugh Beggs married Annie Bottoms who was born in 1882 in Edgeworth, Gloucestershire, England, the daughter of George Bottoms and Annie Wanda Jones. George Bottoms was born in England and Annie Jones was born in Wales. Annie Bottoms (who married Hugh Beggs) had at least 2 sisters: Mrs. John Short. and Lillian Bottoms.                                                                                                                                                                                                                                                                                                                                                                                                                                                                                                                                                                                         </t>
  </si>
  <si>
    <t xml:space="preserve">The family moved to Bay City, Michigan, USA. In the 1880 census for Bay City, Michigan, the family consisted of (with ages in brackets): Hannah- keeping house (49), Hiram- farm labourer (49), son Peter-works in "saw"??? mill (28), daughter Caroline- at home (15), son John- works in salt block (10), and daughter Hannah- at school (9). </t>
  </si>
  <si>
    <t>George E. Ballance (the first)                                                                                                             see NOTE 2</t>
  </si>
  <si>
    <t xml:space="preserve"> George E. Ballance (1st) and Mary Ann (nee Graham) had 2 sons and 6 daughters for a total of 8 children. They were:                                                                                                                                                                                                                                                                                                                                                                                                                                                                                                                                                                                                                                                                                                                                                      </t>
  </si>
  <si>
    <t>2.1.  Elouise Ballance who was 7 years old in the 1871 census and born in the "United" or "W" States.  She died young, on August 27, in 1886.</t>
  </si>
  <si>
    <t>NOTE 2.8b:  The other twin child of George Ballance (2nd) and Jessie (nee) Timleck was a daughter named Lorraine Jean Ballance, who was born June 4, 1922.  On February 7, 1958 in Presott, Ontario, Lorraine married Elcombe Charles St. Dennis, who was born November 6, 1922. and died March 22, 1994. Lorraine and Elcombe had one child who was named Anne Elizabeth St. Dennis, born July 12, 1960 in Brockville, Ontario. On July 28, 1986, Anne St Dennis married Erik Joseph Layten. They were later separated with no children. At the time of her father's death, Lorraine was living with her parents.</t>
  </si>
  <si>
    <t>According to the 1851 census for Lanark County, North Elmsley township (part 1),  Mary Ann (age 17) was born in Armagh, Ireland, and was a daughter of William and Ann  Graham. The father, William Graham (age 45), a labourer, was born in County Down, Ireland. Mary Ann's mother, Ann (age 38), was born in the county of Armagh, Ireland. In this 1851 census, William and Ann Graham had a younger daughter, Eliza Jane Graham (age 9) born in Smith Falls, Lanark County, Canada West (Ontario).  The village of Smith Falls was likely in North Elmsley township, Lanark county at that time. Religion for the family was stated as United Presbyterian Church of Scotland. [I did not find a relationship between this William and Ann Graham and the parents of Isabella Graham who married William C. Acton and then William Beggs.]</t>
  </si>
  <si>
    <t xml:space="preserve">On June 27, 1900, in Oxford, Ontario, Hattie A. Acton, 23 years old and living in Oxford, married Thomas W. Montgomery who was living in North Gower. Thomas was a tinsmith and 29 years old. Thomas was son of William Montgomery and Catherine Garland. Neither Hattie nor Thomas had been married before. Witness were Robert Cochrane, of Winchester, and Florence Montgomery, of North Gower. Stated religion of Hattie was Church of England; and of Thomas was Presbyterian. Reverend J.W. Forsythe presided </t>
  </si>
  <si>
    <t xml:space="preserve"> In the census taken April 13 to 16, 1901, for the township of Oxford (in the County of Leeds and Grenville), Isabella is 44 years old, a farmer, and again a widow. William Beggs had died in 1896. Isabella's twin sons were 16 years old with no occupation listed. The daughter of Isabella and William Beggs, named Hazel Beggs, was 4 years old and her birth date is given as September 16, 1896, in this 1901 census. For all family members Church of England is listed as their religion.</t>
  </si>
  <si>
    <t>Mary Elizabeth (nee Beggs) Barnhardt's husband, Arthur Howard Barnhardt, played a drum in Cardinal's July 12th Orange Day Parade. He (might have) had a restaurant in Brockville, Ontario. Arthur Howard Barnhardt died December 29, 1989, at his home at Apartment 204-11 Hastings Drive, Brockville, Ontario. The funeral home was Johnston &amp; Barclay. Arthur Howard Barmhardt is buried at the Presbyterian Cemetery, Cardinal, Grenville County, Ontario.</t>
  </si>
  <si>
    <t>In the 1911 census for Amherst Island Thomas Beggs is now a retired fisherman, living with his wife Mary Jane and their son Hugh. This census provides birth dates and ages as follows: Thomas (Dec, 1837-73), Mary Jane (Sept, 1839-71), Hugh (March, 1879-32). [Hugh's birth year is at odds with his birth record which is in 1875]. Hugh's occupation is given as fisherman, "working on own account" which would be self-employed. In this 1911 census Thomas, Mary Jane and Hugh all reported as being able to read and write. Again the family religion is Roman Catholic. Finding a close comparason with their neighbours listed in this 1911 census and the 1878 Atlas map, it appears Thomas Mary Jane, and Hugh have moved across the street to a house on Concession 2 Lot 59, which is a lot largely owned by James Gibson.</t>
  </si>
  <si>
    <t>In the 1911 census for Amherst Island, George Beggs is living with his older brother John, on Lot 28 on Amherst Island.  With reference to the 1878 Atlas map and the neighbours in the 1911 census, this property seems to be on Concession 1. George is listed as a farm labourer working for $90.00 per year. and John is listed as a farmer, working as self employed (wages not given). Relationships given are: George is the brother, and John is the head of the family (consisting of just the two of them). Ages are George (May, 1882-29) and John (April, 1880-31). Both have marital status of single. Stated religion of both is now Anglican.</t>
  </si>
  <si>
    <t>In the 1911 census for Amherst Island, John Beggs is living with his younger brother George, on Lot 28 on Amherst Island.  With reference to the 1878 Atlas map and the neighbours in the 1911 census, this property seems to be on Concession 1. John is listed as a farmer working as self employed (wages not given), and George is listed as a farm labourer working for $90.00 per year. Relationships given are: John is the head of the family (consisting of just the two of them) and George is the brother. Ages are John (April, 1880-31) and George (May 1882-29). Both have marital status of single. Stated religion of both is now Anglican.</t>
  </si>
  <si>
    <t>From their childrens' birth dates and places of birth, we can understand that William and Mary Ballance probably came to Canada between 1830 and 1832. William Carrick Ballance and Mary (nee Bride) Ballance are our earliest ancestors in Canada and are our Great, Great, Great Grandparents.</t>
  </si>
  <si>
    <t xml:space="preserve">Our earliest ancestors in Canada </t>
  </si>
  <si>
    <t>There was not a good match found for this family in the 1861 census. I looked for spellings of Ballance and Balance.</t>
  </si>
  <si>
    <t>In the 1871 Ontario census, William and Mary were not found, and they were not found in any future census record either. It is most likely they had died by this time. Their son George Balance is found in the 1871 census for Kemptville, Ontario, see NOTE 2 below.</t>
  </si>
  <si>
    <t>In the 1881 census for Kemptville, in North Leeds and Grenville, Ontario, the family of George E Balance (the first) was enumerated on April 9th. In this census, the family consisted of the following with ages in brackets: father George E Balance (35) a moulder, mother Mary Ann (37), daughter Elouise (17), son William H (15), daughter Charlotte (11), daughter Mary Jane (9), daughter Christiebelle (7), daughter Evesine [this is Eva Laura] (4), daughter Maggie May (1), and James Saunders (27) a merchant, whose origin was given as "Scotch". James Saunders was probably a boarder. The family members and James Saunders were all born in Canada. This census indicates that the children William, Charlotte, Mary Jane, and Christiebelle were not attending school, although they were of school age. The family religion was now given as Church of England.</t>
  </si>
  <si>
    <t xml:space="preserve">    3.  Edward (Ted) Gibson Ballance, born ??? 28, 1953 who married Marie (unknown last name), and had 2 children who were: Adam Balance and a daughter. </t>
  </si>
  <si>
    <t xml:space="preserve">George E. Ballance (1st) died May 17, 1908. By the 1911 Canadian Census, there is no record found of his wife Mary, nor their daughter Maggie.  There is a George Balance who was found living as a lodger in Brockville, Ontario in 1911, with the occupation of railway engineer. His birth date was given as December, 26, 1884, and age as 26 which is 2 years off from the 1901 census. This could be George 2nd with erroneous birthday, or simply someone else. (see NOTE 2.8 below)                                       </t>
  </si>
  <si>
    <t xml:space="preserve">Mary Ann (nee Graham) Balance died on July 22, 1910 in Kemptville. Her death record lists her as a widow, (George had died May 17, 1908) and gives her birth date as October 22, 1835. Her father's name is confirmed as William Graham and the person who 'certified' the death record was her daughter Mary Jane "Jennie" Barnes of Kemptville. </t>
  </si>
  <si>
    <t xml:space="preserve">NOTE 2:  George E. Ballance (the first) married Mary Ann Graham.  According to her death record, Mary Ann was born on October 22, 1835 and died on July 22, 1910, in Kemptville, Ontario.She was a widow at the time of her death.                                                                                                                                                                                                                                                                                                                                                                                                                                                                                                                                                                                                                                            </t>
  </si>
  <si>
    <t>2.2.  William H. Ballance who was 5 years old in the 1871 census and was born in the "United" or "W" States. In adult life, William lived "out west" (possibly Colorado). It is possible that William later moved to Alberta or to Manitoba. A farmer, William Ballance, was found in the 1911 census living near Red Deer, Alberta. This William Ballance was born in the USA like William H. Ballance from the 1871 census but the age is a bit off. Another  farmer, William Balance was found in the 1911 census living near Lisgar, Manitoba. For this William the age is a better match but the place of birth is Ontario. Either one of these two could be the son of George Ballance (the first).</t>
  </si>
  <si>
    <t xml:space="preserve">   b)  Harvey Coleman Barnes. Served in World War 1. He was a 22 year old salesman in the 1921 census.  Harvey and his father (William) owned a hardware and plumbing business in Kemptville. Harvey had no children. </t>
  </si>
  <si>
    <t xml:space="preserve">   c)  John Leslie Barnes. Known as Leslie. He was a 20 year old electrician in the 1921 census. He was the informant on his mother's death certificate, living in Kemptville at the time.</t>
  </si>
  <si>
    <t xml:space="preserve">   f)  Mary Eva Barnes. A school teacher. Mary never married. Not in the 1921 census with the rest of the family.</t>
  </si>
  <si>
    <t>NOTE 2.4.1   Mary Jane Balance and William Abel Barnes had at least 6 children who included the following. Three are found in the 1921 census.</t>
  </si>
  <si>
    <t xml:space="preserve">2.7.  Maggie May Ballance born July 18, 1878, according to the 1901 census. She married T. Harry Dell of Ottawa. In 1943 (from Maggie's brother George's obituary), Maggie and Harry were living in Ottawa. Maggie and Harry had 4 children who were:                                                                                                                                                                                                                                                                                                                                                              .......a) George Dell                                                                                                                                                                                                                                                                                                                                                                         .......b) Stewart Dell                                                                                                                                                                                                                                                                                                                                                                  .......c) Bernice Dell                                                                                                                                                                                                                                                                                                                                                                      .......d) Irene Dell  </t>
  </si>
  <si>
    <t>2.3.  Charlotte (Lottie) Ballance who was one year old in the 1871 census and was born in 1870 in Kemptville, Ontario. On June 8, 1892, at Christ Church, Burritts Rapids, Ontario, 22 year old Charlotte Ballance  married 27 year old James Henry Proctor, born in 1864. According to their marriage register James was son of George and Susannah Proctor. At the time of their marriage, Charlotte was living in Burritts Rapids and James was living in Wellington. James was a harnessmaker. Witnesses were Christie Balance of Kemptville and Albert Larystaff of Burritts Rapids. Officiating the marriage was William Roberts. Neither Charlotte nor James had been previously married. In 1943 (from Charlotte's brother George's obituary) Charlotte and James were living in Almonte, Ontario. Charlotte died May 14, 1960 in Almonte.</t>
  </si>
  <si>
    <t xml:space="preserve"> In 1929 Annie Bottoms died, and the daughter of Hugh and Annie named Mary Elizabeth Beggs went to live with her uncle David Magee and aunt Isabella (nee Beggs) likely in the family house in Cardinal, Ontario. Hugh Beggs, remained behind on Amherst Island and lived with his own parents who were Thomas and Mary Jane Beggs. Mary Elizabeth had just turned 10 years of age. The Magees had a housekeeper named Mrs. Prentice. Rev Mr Boothe and Mr. Raycroft helped to support Mary when she was young. Four years after Mary went to live with the Magees her uncle David died (in 1933). The next year her aunt Isabella died (in 1934). According to Bud Magee and Winnie Burgess (nee Foran), the housekeeper and Mary remained in the house in Cardinal. When Mary Elizabeth Beggs became 18 years old she wanted to get married to Arthur Howard  Barnhardt, born May 14, 1919, in Cardinal, Ontario. Arthur was the youngest child of (William) Lee George Barnhardt and Sarah (Della) (nee Beckstead). Arthur Howard Barnhardt's siblings were Charles Roy, Orvel Cecil, and William Lee (all last name of Barnhardt). </t>
  </si>
  <si>
    <t xml:space="preserve"> Mary's legal guardians were the Children's Aid so they got involved and acted as Mary's parents. The staff of Children's Aid went to Cardinal to interview Mary and her husband-to-be Arthur Howard Barnhardt, her brother Arthur Beggs, and Arthur Barnhardt's mother. Arthur Branhardt's mother wanted them to wait as her son, Arthur, only had a part time job in the local starch plant in Cardinal. But they wanted to get married. Children's Aid (Family Services) was impressed with Mary for fixing them a meal. Being under 21 years of age, Mary's brother Arthur Beggs gave his consent for the marriage which took place on June 18, 1938 in Cardinal at the Presbyterian Church.  Clergy was Rev Alex R. Gibson. Witnesses were Orville Walter and Elenor Walter. They moved in with Mrs. Barnhardt on East Street in Cardinal. Mary liked Mrs. Barnhardt. Later on Arthur and Mary lived apart. On June 14, 1982, Mary Elizabeth wrote a letter to Gladys (nee Murray) Magee, introducing herself. Mary Elizabeth's address on the letter is 20 Victoria Avenue, Brockville, Ontario.</t>
  </si>
  <si>
    <t xml:space="preserve">Mary Elizabeth (nee Beggs) Barnhardt's father, Hugh Beggs died on January 15, 1946 in Lansdown, Leeds, Ontario. His death certificate states he was born in March 1876 [this is at odds with his birth record which was in 1875] and already widowed. He was a farmer and had last worked November, 1945. The informant on Hugh Beggs' death certificate is his son A. Beggs, who was living at 532 Hubert Street, Oshawa, Ontario at the time.      </t>
  </si>
  <si>
    <t>According to Ancestry.com, William Carrick Ballance was baptised November 30, 1799, at Sheckling With Burstwirk, Yorkshire, England. He married Mary Bride on July 24, 1824 in Easington near Patrington, Yorkshire, England. Both William and Mary were living in Easington. Witnesses were Mary Burns and Ann Ellin.</t>
  </si>
  <si>
    <t>William Carrick Ballance's father, William, was a bachelor of Burstwick and a servant in husbandry when he married Hannah Carrick. As found in Ancestry.com, William and Hannah married on December 26, 1798, in Easington, Yorkshire, England. Witnesses were Francis Beanton and Rachel Carrick.</t>
  </si>
  <si>
    <t>The first Canadian census where this family appears is in the town of Perth, Lanark County, Canada West (Ontario), in 1851. At that time the family consists of the following 9with ages in brackets):  William C. Balance (53) a labourer; Mary Balance (49) a housewife; "Libby" Balance (19) a servant; George Balance (10), a scholar - this will become George 1st; George E. Patterson (8) a scholar; Elizabeth Balance (27) a servant; Henry Balance (14) a servant and living in Elmsby; Mary Jane Balance (12) a scholar-she would marry Thomas Beggs and become our Great Great Grandmother; Emma Balance (16) a servant; Hannah Miria Balance (23) a servant and living in Burghoff; William Balance (21) a servant and living in By Town (an old name for Ottawa). It is unclear at this time where George E. Patterson fits in. I did not yet find the locations of Elmsby or Burghoff. The parents William and Mary were both born in England. The 1851 census indicates that both parents and the children Elizabeth, Hannah, and William were born in England. It also indicates that all the other children were born in Western Canada (which would become Ontario). The religion given for all family members was Church of England.</t>
  </si>
  <si>
    <t>Hannah Miria Balance                                                                                    See NOTE 1</t>
  </si>
  <si>
    <t xml:space="preserve">NOTE 1: Hannah Balance was a 23 year old servant in the 1851 census for the town of Perth, Lanark County, Canada West (Ontario). She was living in Burghoff at the time of this census. </t>
  </si>
  <si>
    <t>Hannah married Hiram Leaver, who was born in Canada.  According to Ancestry.com the children attributed to Hannah and Hiram Lever [yet to be confirmed] are (birth and death years in brackets): Peter (1853-1881), William Henry (1854-1908), Frances Janet (1858-1900), Mary Jane "Jennie" (1860-1929), Hiram (1862-unknown), Caroline (Carrie) Elizabeth (1864-1962), John (1868-1916), Hannah Marie (1871-1937). All children were born in Canada.</t>
  </si>
  <si>
    <r>
      <t>From the Find A Grave website, son Peter died on August 26, 1881. Hannah died November 6, 1917, and from her death record Hannah was living in the village of St. Claire Heights, Wayne County, Michigan, USA, at the time of death. According to their combined gravestone, the father Hiram was born in 1828 and died in 1889, and Hannah's year of birth was 1830 [at odds with her death record which says her date of birth was October 21,</t>
    </r>
    <r>
      <rPr>
        <sz val="12"/>
        <rFont val="Cambria"/>
        <family val="1"/>
        <scheme val="minor"/>
      </rPr>
      <t xml:space="preserve"> 1829</t>
    </r>
    <r>
      <rPr>
        <sz val="12"/>
        <rFont val="Cambria"/>
        <family val="2"/>
        <scheme val="minor"/>
      </rPr>
      <t>]. Hiram and Hannah, and their son Peter are buried at Green Ridge Cemetery, Bay City, Bay County, Michigan, USA.</t>
    </r>
  </si>
  <si>
    <t xml:space="preserve">The 1861 census for the village of Smith Falls, Ontario, shows the Graham family consisting of (with ages in brackets): father William (47), mother Ann (45), daughter Mary A. (26), daughter Eliza Jane (20).As often happens in census records, the ages of the parents seems at odds from the earlier 1851 census. This census indicates that both daughters were born in Upper Canada. Oddly, in this 1861 census the year married for William was 1842 but the year married for Ann was 1834. This would be the case if Ann was married previously (in 1834), then married William in 1842. In this case their daughters Mary Ann and Elizabeth Jane would have had different fathers. Their house in the 1861 census was frame construction, one storey, with 2 families living in it. Religion stated for the family was United Persbyterian. </t>
  </si>
  <si>
    <t>The 1891 Kemptville census, enumerated on April 15, 1891,  shows the older children have left home and one child has been added to this family of George E Ballance (the first). Note the spelling change back to having 2 letter l's. This family consisted of the following with ages in brackets: father George Ballance (44) a moulder in a factory, mother Mary (46), daughter Christie (18), daughter Eva (13), daughter Maggie (10), and son George (8). This 8 year old George is George Balance the second. According to this census all family members can read and write (indicated by a vertical stroke) except the mother Mary (indicated by a horizonal stroke).The family religion is given as Church of England.</t>
  </si>
  <si>
    <t>In the 1901 census for Kemptville only the youngest 2 children of George E. Ballance (the first) are still living with their parents. This year's census has birthdates and ages (indicated in brackets) as follows: father George E. Ballance [George Ballance 1st] (58 - born July 6, 1842) an iron moulder, mother Mary A. Ballance (66 - born Nov 18, 1834), daughter Maggie M. Ballance (22 - born July 18, 1878) a dressmaker, son George A. Ballance [George 2nd] (18 - born Dec 20, 1882) an apprentice tinsmith. This census indicates that the mother Mary can read and write. The father's George's, annual salary is $225 per year. The son George had "no wages".</t>
  </si>
  <si>
    <t>Both George and Mary Ann are buried at St James Anglican Cemetery in Kemptville.</t>
  </si>
  <si>
    <r>
      <t>2.4.  Mary Jane Ballance who was 9 years old in the 1881 census was born in Ontario. Sometimes known as Jennie, 18 year old Mary Jane married 28 year old William (Willy) Abel Barnes on August 7, 1890, in Ottawa, Ontario.  According to their marriage register, William was born in Ontario, and was son of William Barnes and Mary Ann (nee Turner) both who were also born in Ontario</t>
    </r>
    <r>
      <rPr>
        <sz val="12"/>
        <color rgb="FFFF0000"/>
        <rFont val="Cambria"/>
        <family val="1"/>
        <scheme val="minor"/>
      </rPr>
      <t xml:space="preserve">. </t>
    </r>
    <r>
      <rPr>
        <sz val="12"/>
        <rFont val="Cambria"/>
        <family val="1"/>
        <scheme val="minor"/>
      </rPr>
      <t>At the time of their</t>
    </r>
    <r>
      <rPr>
        <sz val="12"/>
        <rFont val="Cambria"/>
        <family val="2"/>
        <scheme val="minor"/>
      </rPr>
      <t xml:space="preserve"> marriage, Mary Jane Ballance and William Barnes were both living in Kemptville, Ontario. Neither one had been previously married. Witnesses at the marriage of Mary Jane and William were Thomas "Warren" and another person (illegible), both of Kemptville, and the marriage was officiated by Rev. George W. Ritchie. Both Mary Jane and William gave their religion as Church of England. In 1910 Mary Jane's (Jennie's) mother died and she was the person who 'certified' the death, as Jennie Barnes. In the 1921 census Mary Jane and William were living on Clothier Street in Kemptville with (ages in brackets): son Alexander- an electrician (31); son Harvey- a salesman (22); son Leslie an electrician (20); and grandaughter Erie (3). In 1921 William was a tinsmith. The family's religion listed in this 1921 census was Church of England. In 1943 (from Mary Jane's brother George's obituary) Mary Jane and William were living in Kemptville. Mary Jane's death certificate indicates she was born June 12, 1871 and died in Kemptville on April 16, 1948. Her occupation was housekeeper and she last worked August, 1947. Mary Jane was pre-deceased by William. Mary Jane and William had at least 6 children (see NOTE 2.4.1 below). </t>
    </r>
  </si>
  <si>
    <t>2.5.  Christiebelle Ballance who was 7 years old in the 1881 census and born in Kemptville, Ontario. On October 31, 1894, when she was 21 years old, Christiebelle married 38 year old James Hopkins Carringham who was born in Ogdensburg, New York, and was son of James Hopkins Carringham (senior) and Anna (nee Fletcher). According to their marriage register, at the time of their marriage Christiebelle was living in Kemptville, Ontario and James was living in Ogdensburg. Christiebelle gives her religion as Church of England and James as Methodist. James was a merchant. The marriage of Christiebelle and James took place at the St James Church in Kemptville, and performed by Rev. C.P. Emery. Witnesses were George E. Ballance and Mary Ann Graham, both of Kemptville (presumably Christiebelle's parents). Neither Christiebelle nor James had been previously married. Some time later (date unknown), when Christiebelle was a widow, she married 33 year old Harry Baxter Leonard, son of Henry Baxter Leonard and Elizabeth Dunkley. According to their marriage register, Harry Leonard was born in Malone, New york and living there at the time of his marriage to Christiebelle, who was still living in Kemptville. Harry was an inspector of customs, and a bachelor.  The marriage seems to have taken place in the county of Grenville, Ontario.  At the time of her father's (George Ballance 1st's) death Christiebelle was listed as Mrs. A.H. Leonard of Malone N.Y.</t>
  </si>
  <si>
    <t xml:space="preserve">2.8.  George (2nd) Edward Ballance born in Kemptville on December 20, 1882, according to his death certificate. In the June 1921 census he was single, and a lodger at 85 King Street, Brockville which was a stone house where he paid $20.00 per month rent. George (2nd) listed his religion as Church of England, his occupation as locomotive engineer, and his earnings of $2500 annual. George (2nd) married Jessie Irene Timleck who was born in Brockville, a daughter of William Henry Timleck and Mary (nee Patterson). They married in Brockville, Ontario in 1921 on September (1 or 7 or 9) [date unclear on marriage certificate]. Jessie was born September 2, 1891 in Brockville and died April 23, 1966 in Brockville.  George (2nd)  worked for Grand Trunk Railroad, Brockville, and then for Canadian National Railway when they bought out Grand Trunk.   According to his death certificate, George (2nd)  died Saturday, May 29, 1943, at the Brockville General Hospital. His residence was 6 Halliday, Brockville, Ontario. His occupation was listed as C.N.R. engineer (railway locomotive engineer), and he last worked December, 1941. He was a member of St. Paul's Anglican Church and  is buried at the Oakland Cemetery, presumably in Brockville, Ontario.  George Ballance (2nd) and Jessie (nee Timleck) had at least two children, which included twins. These twins were William (Lorne) Ballance and Lorraine Jean Ballance (see NOTES 2.8a and 2.8b below).                                                                                                                                                                                                                                                                                                                                                                                                                                                                                                                                                                                                                                                                                                                                                              </t>
  </si>
  <si>
    <t xml:space="preserve">   a)  William Alexander Barnes. Known as Al. He was a 31 year old electrician (named Alexander) in the 1921 census. Married Dorothy Clark and had one child named Erie Lorraine Barnes, who was born July 11, 1918. Erie was raised by Mary Jane and William Barnes (her grandparents) and at 3 years old was living with her father and grandparents in the 1921 census.</t>
  </si>
  <si>
    <t xml:space="preserve">   d)  Ruby Austin Barnes. Died young. Not in the 1921 census with the rest of the family.</t>
  </si>
  <si>
    <t xml:space="preserve">   e)  Lillian Barnes. Married an American doctor. Had one child named Jane. Not in the 1921 census with the rest of the family.</t>
  </si>
  <si>
    <t xml:space="preserve">NOTE 2.8a:  One twin child of George Ballance (2nd) and Jessie (nee Timleck) was a son named William Lorne Ballance, who was  born June 4, 1922 an died October 1, 1981. He went by the name of Lorne. William (Lorne) married Patricia Beatrice Gibson, who was born July 28, 1927. William (Lorne) was a sales manager for Dominion Paper Company. He was also Lieutenant for the Brockville Rifles. During World War II William Lorne Ballance was 2nd Lieutenant for the East Yorkshire Regiment of the British Army and was wounded in the Battle for Caen, Normandy, in 1944.  Patricia was an artist painter. William and Patricia Ballance had 3 children who were: </t>
  </si>
  <si>
    <t xml:space="preserve">    2.  Peter Lorne Ballance, born April 5, 1952 who married Carole Williams  and had 2 children who were: Erik Williams, Kelly Williams. As the last names of these children is Williams and not Ballance, perhaps Carole was married previously [to be determined].</t>
  </si>
  <si>
    <r>
      <t>2.6.  Eva Laura (Evesine) Ballance who was born October 10, 1876, in Kemptville. On Eva's birth record, her father George is listed as a  molder and the family is living at Oxford. When she was 21 years old, on May 27, 1897, Eva married 21 year old James (Jim) Albert Evoy who was born May 27, 1876. According to their marriage register James was a son of Thomas Evoy and Eliza Jane (nee Maguire). The marriage of Eva and James took place at St James Anglican Church of Kemptville and officiated by Rev. C.P. Emery. Witnesses were Eva's parents George Ballance and Mary Ballance, both of Kemptville. Both Eva and James were born in Kemptville and living in Kemptville at the time of their marriage. [On the same register page is the marriage of James' sister, Harriet to Robert E. Brown on June 15, 1897] Eva and James moved to Carp, Ontario in 1904. In 1943 (from Eva's brother George's obituary) Eva and James were living in Carp, Ontario. James ran the local one-man weekly newspaper called The Carp Review and Carleton County Advisor. Eva and James had 9 children.</t>
    </r>
    <r>
      <rPr>
        <sz val="12"/>
        <color rgb="FFFF0000"/>
        <rFont val="Cambria"/>
        <family val="1"/>
        <scheme val="minor"/>
      </rPr>
      <t xml:space="preserve"> </t>
    </r>
    <r>
      <rPr>
        <sz val="12"/>
        <rFont val="Cambria"/>
        <family val="1"/>
        <scheme val="minor"/>
      </rPr>
      <t>James's obituary lists  5 of these children w</t>
    </r>
    <r>
      <rPr>
        <sz val="12"/>
        <rFont val="Cambria"/>
        <family val="2"/>
        <scheme val="minor"/>
      </rPr>
      <t xml:space="preserve">ho were: Elgin Evoy, Belle Evoy, Mrs Frances (Harriet Frances Ann) Blondeau, Mrs. W.J. Mason (Lillie), all of Ottawa; and Mrs. Florence Thompson of Sarasota, Florida. Eva died June 9, 1967 in Ottawa. James died September 1, 1968, in Ottawa. He is buried at St. James Anglican Cemetery in Carp, Ontario.                                                                                                                                                                                                                                                                                                                                                                                                                                                                                                                                                                                                                                                                                     </t>
    </r>
  </si>
  <si>
    <t>Henry Beggs                                                                                            See NOTE 5</t>
  </si>
  <si>
    <t>Thomas Edward Beggs                                                                                                                              See NOTE 6</t>
  </si>
  <si>
    <t>Hugh Beggs                                                                                                                                                 See NOTE 7</t>
  </si>
  <si>
    <t>Alice Annie Beggs                                                                                               See NOTE 8</t>
  </si>
  <si>
    <t>John (Johnny) Beggs                                                                                                                See NOTE 9</t>
  </si>
  <si>
    <t>George Beggs                                                                                                                See NOTE 10</t>
  </si>
  <si>
    <t>Louisa (Eloise) Beggs                                                                                               See NOTE 11</t>
  </si>
  <si>
    <t>before the census of April 26, 1871</t>
  </si>
  <si>
    <t>Birth registered on Amherst Island, in 1874</t>
  </si>
  <si>
    <t>died after 1891 census</t>
  </si>
  <si>
    <t>Could be an over-night birth</t>
  </si>
  <si>
    <t>In 1891 the census for Amherst Island lists Thomas Beggs and his family (with ages in brackets) as follows: father Thomas-occupation is labourer (53), mother Mary J. (50), son William- labourer (27), son Henry- labourer (20), son Thomas- labourer (18), son Hugh (16), daughter Annie (13), son John (11), son George (9), and daughter Louisa (7). Daughter Isabella has already married Dave Magee (on December 8, 1886). Daughter Mary has already married John Graham (on June 20, 1886). Daughter Elizabeth has already married William Ault (on July 16, 1890).This census records who can read and who can write. Thomas, Hugh, and Annie could read and write. John could read only. The other family members could do neither read nor write. The census does not indicate who employed the family members but they might have been working on farms on the island. Most of their neighbours were farmers.</t>
  </si>
  <si>
    <t>David Magee was born May 10, 1849, in the township of Marlborough, and raised on his father's (David Henry Magee's) farm on Concession 3, Lot 34, the township of North Gower, county of Carleton. David was the middle of 3 sons; his older brother being John and his younger brother being William. David's father, David Henry Magee, appears to be the original farmer of this land.</t>
  </si>
  <si>
    <t>In the 1851 census for the township of  Marlborough in Carleton County, David Magee was listed as 2 years old, living with his parents and siblings, who were: his father David Henry Magee born in Ireland, and 32 years old; his mother Martha born in Ireland and 32 years old; his older brother John Magee (11), older sisters Mary Jane Magee (8) and Elizabeth Magee (4). The children are all listed as being born in Upper Canada (UC), but that is not correct for brother John who was born in Ireland. The Ontario directories do not go back this far.</t>
  </si>
  <si>
    <r>
      <rPr>
        <sz val="11"/>
        <color rgb="FF0070C0"/>
        <rFont val="Cambria"/>
        <family val="1"/>
        <scheme val="minor"/>
      </rPr>
      <t>Note (A)</t>
    </r>
    <r>
      <rPr>
        <sz val="11"/>
        <color theme="1"/>
        <rFont val="Cambria"/>
        <family val="2"/>
        <scheme val="minor"/>
      </rPr>
      <t xml:space="preserve"> On July 18, 1935, Isabel Frances Foran married Frederick Milton William Tourangeau. Frederick was son of John Tourangeau (born in Buckingham, Quebec) and Catherine (nee Cooke). Although variously spelled, on their marriage certificate, Isabel has signed her first name with this spelling.  Isabel was a 20 year old telephone operator and Frederick was a 21 year old mill hand. Both Isabel and Frederick were born in Ottawa. At the time of their marriage, Isabel listed her residence as 63 Second Avenue, Ottawa; and Frederick listed his residence as 158 Bank Street, Ottawa. The marriage was performed by George D. Prudhomme, PP, of 193 Fourth Avenue. Witnesses of the marriage were Ray Deeny and May Goulet, both of Ottawa. Neither Isabel nor Frederick were previously married. Both Isabel and Frederick listed their religion as Roman Catholic ...                                            The two children of Isabel Foran and Fred Tourangeau were:                                                                                                                                                                                                                                                                                                                                                                                                                   ...1) Lawrence Tourangeau who married Pauline (unknown last name) and had 3 children. The children of Lawrence and Pauline were:                                                                                                                                                                                                                                                                                                                                                                                                                                                                                           ..........a) Lawrence Tourangeau Jr, who married and  had 3 children.                                                                                                                                                                                                                                                                                                                                                                                                    ......... b) Susan Tourangeau who married Byron Chapman and had 3children.                                                                                                                                                                                                                                                                                                                                                                                                      ..........c) James Tourangeau (Jimmy)                                                                                                                                                                                                                                                                                                                                                          ...2) Brian Tourangeau</t>
    </r>
  </si>
  <si>
    <r>
      <rPr>
        <sz val="11"/>
        <color rgb="FF0070C0"/>
        <rFont val="Cambria"/>
        <family val="1"/>
        <scheme val="minor"/>
      </rPr>
      <t>Note (B)</t>
    </r>
    <r>
      <rPr>
        <sz val="11"/>
        <color theme="1"/>
        <rFont val="Cambria"/>
        <family val="2"/>
        <scheme val="minor"/>
      </rPr>
      <t xml:space="preserve"> The 4 adopted children of Veronica (nee Foran) and Michael Hopkins were: Stephen Hopkins, Shawn Robert Patrick Hopkins, Cheristine Hopkins, and Colleen Hopkins.</t>
    </r>
  </si>
  <si>
    <r>
      <rPr>
        <sz val="11"/>
        <color rgb="FF0070C0"/>
        <rFont val="Cambria"/>
        <family val="1"/>
        <scheme val="minor"/>
      </rPr>
      <t xml:space="preserve">Note (C) </t>
    </r>
    <r>
      <rPr>
        <sz val="11"/>
        <color theme="1"/>
        <rFont val="Cambria"/>
        <family val="2"/>
        <scheme val="minor"/>
      </rPr>
      <t xml:space="preserve"> The 4 children of  Winnifred (nee Foran) and Robert Burgess were:                                                                                                                                                                                                                                                                                      …1) Bruce Burgess who married Angela and had 2 children who were: Marion and Joanna                                                                                                                                                                                                                                                                                                                                       ...2) Barry Brurgess who married Irma and had one child, named Kelly                                                                                                                                                                                                                                                                                                                                                    ...3) Kathy Burgess who married Michael (Mike) Patterson, then divorsed. They had one child, Loni Patterson, who married Gary (unknown last name)                                                                                                                                                                                                               ...4) Randy Burgess who married Colleen and had  children: Katie and Bridget.                                                                                                                                                                                                                                                                                             Winnifred had twin boys who were probably Bruce and Barry.</t>
    </r>
  </si>
  <si>
    <r>
      <rPr>
        <sz val="11"/>
        <color rgb="FF0070C0"/>
        <rFont val="Cambria"/>
        <family val="1"/>
        <scheme val="minor"/>
      </rPr>
      <t>Note (F)</t>
    </r>
    <r>
      <rPr>
        <sz val="11"/>
        <rFont val="Cambria"/>
        <family val="1"/>
        <scheme val="minor"/>
      </rPr>
      <t xml:space="preserve"> </t>
    </r>
    <r>
      <rPr>
        <sz val="11"/>
        <color theme="1"/>
        <rFont val="Cambria"/>
        <family val="2"/>
        <scheme val="minor"/>
      </rPr>
      <t xml:space="preserve"> The 3 children of  Elizabeth Margaret Magee and George Leighton Smith were:                                                                                                                                                                                                                                                             …1) Sharon Elizabeth Smith who married Charles (David) Blair and had 2 children who were: Charles (Cameron) Blair and Scott Anthony Blair.                                                                                                                                                                                                                                                                                                                                                                                                  ...2) Margo Rose Smith                                                                                                                                                                                                                                                                                                                                                                                                                     ...3) George Anthony (Tony) Smith who married Edda Kiesewalter. They had three children who were: Tanya Smith, Krista Smith, and Amanda Smith                                                                                                                                                                                                                                                                                                                                                                                                                                                                                                       </t>
    </r>
  </si>
  <si>
    <t xml:space="preserve">NOTE 6:  Thomas Magee never married. He took a blow to his head from a baseball bat when he was younger that put him overnight in the Brockville Hospital. This caused Tom to take seizures after that. Family lore says Tom had a grocery store in Cardinal all his adult life. The census for Cardinal seems to indicaye that the grocery store belonged to Tom's breother David. [Perhaps Tom was a worker or a manager of this store]. The store was close to the old swinging bridge that crossed the ("deep dig") canal [exact location to be determined]. Tom continued to live in the family home, the house in Cardinal.            </t>
  </si>
  <si>
    <t>William Beggs was a labourer living with his parents and siblings in the 1881 and 1891 censuses of Amherst Island. At Oxford Mills, on November 27, 1895, at 31 years old, now a farmer an still living on Amherst Island, William married Isabella (Bella) Acton (nee Graham) a 38 year old widow, of  Oxford Township, Leeds and Grenville County.</t>
  </si>
  <si>
    <t>Isabella Acton (nee Graham) was born in Oxford, Ontario, July 12, 1855, daughter of William Graham and Ann McCallum (both born in Ireland). [I did not find a relationship between this William and Ann Graham and the parents of Mary Ann Graham who married George Balance (1st).] Isabella's first marriage was to William C. Acton.</t>
  </si>
  <si>
    <t>William C. Acton died on November 16. 1893 at 43 years old. According to his death register he was a farmer living in the township of Oxford, Ontario at the time.</t>
  </si>
  <si>
    <t>William Beggs, Isabella Graham, and William C. Acton are all buried at the same location in the St James Anglican Cemetery in Kemptville, Ontario. The birth year given on the gravestone for William Beggs says 1863 but it should read 1864, according to his baptism record. Also buried at this site is Harold L. Acton, grandson of William Acton, who died in 1915 at 5 days old; presumably the son of Harry or Homer Acton.</t>
  </si>
  <si>
    <t xml:space="preserve"> Then, on November 27, 1895, in Oxford Mills, Isabella (38 years old) married William Beggs (31 years old) who had not been married before. William was living on Amherst Island and Isabella was living in Oxford Township at the time of their marriage. Reverend J.W. Forsythe presided. The stated religion for both William and Isabella was Church of England. William Beggs and Isabella Acton (nee Graham) had a daughter named Hazel Belle Beggs, born September 16, 1896. William Beggs died in 1896, according to his gravestone, which is a common one with William C. Acton and Isabella Graham at St. James Anglican Cemetery, Kemptville, Ontario. </t>
  </si>
  <si>
    <t xml:space="preserve"> In the 1881 census for Oxford division of North Leeds and Grenville, the family consisted of (with ages in brackets): William- labourer (31), Isabella (24), Hattie (3). In the 1891 census for East Oxford, William's occupation was farmer (41), and Isabella's 77 year old mother, Ann, was living with them. Isabella's age was 35. Stated religion for the family was Church of England. The children of Isabella Graham and William C Acton, in the 1891 census, were: daughter Hattie Acton (13), and twin sons Thomas Henry (Harry) Acton, and (William) Homer Acton (6). The twin sons were born July 21, 1884 in the township of Oxford, Ontario.</t>
  </si>
  <si>
    <r>
      <t>On March 29, 1880, according to their marriage register, Isabella Graham married William C. Acton, in Kemptville, Ontario. Isabella was 24 years old and William was a 30 year old farmer. Both Isabella Graham and William C. Acton were living in Oxford at the time of their marriage, and neither had been married before. Witnesses of Isabella's and William C. Acton's marriage were John Graham and Maggie Brown, both of Oxford. The Reverend A. Spencer officiated. Both Isabella and William stated their religion as Church of England. William C. Acton was son of Abraham Acton (1819-1866) who was born in Ireland, and Margaret (1824-1884) who was born in Canada. William C. Acton was born in Oxford, Ontario, according to his death record</t>
    </r>
    <r>
      <rPr>
        <sz val="12"/>
        <color rgb="FFFF0000"/>
        <rFont val="Cambria"/>
        <family val="1"/>
        <scheme val="minor"/>
      </rPr>
      <t xml:space="preserve">. </t>
    </r>
    <r>
      <rPr>
        <sz val="12"/>
        <rFont val="Cambria"/>
        <family val="1"/>
        <scheme val="minor"/>
      </rPr>
      <t>More information on this family of Alexander Acton is found on the 1861 census for the township of Oxford, Ontario, with the last name mis-spelled as Acting. In the 1871 census for East Oxford, Abraham Acton had died and his son William, now 21 years old, was a farmer living with his mother and siblings.</t>
    </r>
  </si>
  <si>
    <t>May, 1947</t>
  </si>
  <si>
    <t>In the 1935 List of Electors, Joseph Shickluna a painter is living with his wife, Mrs Joseph Shickluna, and Edgar Ault a paper maker at 188 Dennis Street, city of Sault Ste Marie, Ontario. According to his death certificate, Joseph Shickluna junior died February 4, 1946. He was still living at 188 Dennis Street, Sault Ste Marie. He was  born in Port Colborne, Malta, on May 12, 1866. His occupation was given as painter and his wife, Elizabeth (Eliza), was still living. Joseph's father's name was also Joseph and he was born in Malta; his mother's name was Margaret Kingston and she was born in Ireland. The death of Joseph junior was reported by his step-son Mr. Ault, of 183 Upton Road. Eliza (nee Beggs) (Ault) Shickluna died May, 1947 and was buried May 23, 1947. Joseph and Eliza are buried side by side at Greenwood Cemetery in Sault Ste Marie, Ontario.</t>
  </si>
  <si>
    <t xml:space="preserve">Subsequently, on April 20, 1909, Eliza (35 years old) married Joseph (Joe) Shickluna junior (45 years old) in the county of Chippewa, Michigan, USA. Both Eliza and Joseph were widowed and living in Sault Ste Marie, Ontario, at the time of their marriage. Joseph was occupied as a steward and Eliza was "at home".  Officiating the marriage was T.R. Easterday, Presbyterian minister. Witneses were James A. Bell and Mrs. James A. Bell, both living in Sault Ste Marie, Ontario. [On their marriage register, Eliza's parents are given as John Beggs and Mary Ballas which are erroneous]. </t>
  </si>
  <si>
    <t>Henry Beggs also appears on the 1881 census for Amherst Island as 10 years old, living with his parents and siblings. In the 1891 census for Amherst Island, Henry Beggs is 20 years old and employed as a labourer (place of employment is not given) living with his parents and siblings. Henry Beggs was not found anywhere in Ontario in the 1901 census. Neither was a death record found for him. It is possible, that he died before the 1901 census, consistant with Mary Elizabeth Barnhardt's statement that he died early.</t>
  </si>
  <si>
    <t xml:space="preserve"> Hugh Beggs and Annie (nee Bottoms) had sons named: Arthur Hugh Beggs (born July 11, 1915 on Amherst Island - died December 29, 1948); Walter Beggs (born October 27, 1926 on Amherst Island - died August 2, 1998 in Bath, Ontario); and an adopted son Roy Kenneth Snider Beggs (born August 14, 1929 - died March 9, 1991); and daughters named: Annie Marjory Beggs (born December 2, 1916 on Amherst Island - died September 9, 1937 in Orillia, Simcoe, Ontario); Mary Elizabeth Beggs (born November 6, 1919 on Amherst Island - died September 4, 1999, in Brockville, Ontario); and an adopted daughter Emma (Emily) whose married or birth name was Bell (born December 23, 1922 on Amherst Island - died in Napanee, Ontario). Daughter Mary Elizabeth Beggs would become the mother of Arthur Barnhardt.                                                                                                                                                                                                                                                                                                                                                                                                                                                                                                                                                                                            </t>
  </si>
  <si>
    <t>On August 3, 1973, at Christ Church, Dartmouth, Nova Scotia, Arthur Barhnardt junior married Charmaine Elizabeth King born November 15, 1951.  Charmaine was the daughter of Carlyle (Lyle) O'Neil King and Marjory Loris Neta Hynes, of Orleans, Ottawa, Ontario. Arthur junior and Charmaine had 2 children: Sonya Lee Anne Barnhardt (born May 3, 1977 in Dartmouth, Nova Scotia) and Danya Marie Barnhardt (born October 11, 1978 in Germany). Arthur had been stationed in Germany for four years and returned to Canada around 1982, as indicated in his mother's, Mary's, letter to Gladys. Arthur Barnhardt junior was in the navy and an airframe technician when he was stationed at HMCS Shearwater Nova Scotia. He was qualified as an Aero Engine Technician obtaining the qualification of Naval Aviation Technician. He was promoted to Master Warrant Officer in the Canadian Military. He received a medal for North Atlantic Treaty Organization (NATO) in the Canadian Military. Arthur Barnhardt junior met with my cousin Laurie McCullem in 2019.</t>
  </si>
  <si>
    <t xml:space="preserve">  In the 1901 census for Amherst Island Thomas Beggs is an employee working as a fisherman. His year of immigration to Canada is given as 1860. The family consists of (with birth dates and ages in brackets): father Thomas (Dec 25, 1838-62), mother Mary J. (Sept 1, 1840-60) and son Hugh (Mar 27, 1876-25) [This is at odds with his birth record which is in 1875].  Hugh's occupation is given as "partner". The birth year for Thomas of 1838 does not line up with his death record nor gravestone. This census indicates that Thomas and Hugh can read and write, and Mary can read but not write. Son William had died in 1896, presumably in the township of Oxford [to be determined].</t>
  </si>
  <si>
    <t>November 14, 1876</t>
  </si>
  <si>
    <t>Alice Annie and James Wiskin  had another son named Ernest Edward Wiskin who was born on May 21, 1901, according to his birth record in Lennox and Addington. On September 25, 1929, Ernest Edward Wiskin (not previously married) married Eva Minnie (nee Palmer) Gordon, a divorced daughter of George Alfred Palmer (born in England) and Florence (nee Tilling). The marriage took place in Kingston, Ontario. Ernest was 28 years old, and occupied as a driver at the time of their marriage. Eva was 25 years old with no occupation given. Both Ernest and Eva were living in Kingston, Ontario, at the time of their marriage. Stated religions for Ernest was United and for Eva was Anglican. Witnesses were Dorothy Dennison of 137 Collingwood Street Kingston, and Ruth E. Johnston of 215 Johnson Street, Kingston. The marriage of Ernest Wiskin and Eva Gordon was officiated by [unclear first name] Johnston of 215 Johnson Street, Kingston, of the Baptist denomination.</t>
  </si>
  <si>
    <t xml:space="preserve">In the 1901 census for the township of South Fredericksburgh, in the county of Lennox and Addington, James R. Wiskin was employed as a farmer earning $200.00 per year. In this census the family of James and Alice Annie consisted of (with birth dates and ages in brackets): father James R. (June 17, 1871- 29), mother Alice A. (November 14, 1876- 24), son James H. (March 25, 1899- 2). This son's middle name was Harold. All three family members were born in Canada and the family religion was given as Methodist. On the same census page is a Louisa Beggs (July 1, 1884- 16), unmarried, and working as a domestice in the home of Edmund Wright. This could be Alice's sister with a different birth date. </t>
  </si>
  <si>
    <t>I was not able to find John Beggs anywhere in the Ontario census of 1921. There are no digitized census records after 1921. No further information could be found about John Beggs.</t>
  </si>
  <si>
    <t>On July 31, 1912, John Beggs living in Emerald, Amherst Island married Mary Irene Turner living in the city of Toronto, Ontario. According to their marriage certificate the parents of Mary Turner were William Turner (of Irish descent) a labourer and Jane (nee "Stigner").  John was 32 years old and born on Amherst island; and Mary was 19 years old and born in Toronto. It appears to have been a home wedding at the home of Thomas Beggs on Amherst Island. Neither John nor Mary had been married before. Stated religion for John and Mary was Church of England.</t>
  </si>
  <si>
    <t>NOTE 9: John Beggs, according to his birth record, was born April 17, 1880.  His father Thomas was a labourer at the time. In the 1881 and 1891 censuses for Amherst island, John Beggs was living with his parents and siblings. The 1901 census for Amherst Island indicates John Beggs is living with the Wilson family. His relationship in the family is given as servant and he is employed as a farm labourer, earning $130.00 per year. John's date of birth and age appears as April 7, 1879-age 21, [the year does not agree with his birth record and was probably calculated].  John's stated religion is Roman Catholic.</t>
  </si>
  <si>
    <t>As provided by Mary Elizabeth (nee Beggs) Barnhardt, it is thought John married Claire Platt at some time. However, no record of Claire Platt (tried various spellings) could be found in Ontario.</t>
  </si>
  <si>
    <t xml:space="preserve">On December 17, 1913, George Beggs married Sarah Eliza Thompson in East Oxford, Ontario. According to their marriage certificate George was living on Amherst Island and Sarah was living in East Oxford, in the township of Oxford, Ontario. George's occupation was carpenter. The ages given on their marriage certificate are Sarah (19) and George (26- which is 5 years younger than his real age).  Neither George nor Sarah had been married before. Witnesses of their marriage were John Thompson of East Oxford and Maggie Thompson of Oxford Station. Officiating the marriage of George Beggs and Sarah Thompson was Gordon R. Duncan of Oxford Station. He was Presbyterian. Sarah was born September 11, 1894, the daughter of  Nathaniel Thompson (born in Ontario) and Ida Philana (nee Campbell) (born in Ontario.) according to her death certificate.                                                     </t>
  </si>
  <si>
    <t>In 1935, an assessment roll was produced for Amherst Island which lists George and Sarah Elizabeth (nee Thompson) Beggs. Ages and occupations are are: George-51, a farmer and Sarah Elizabeth-40 a housewife. This an assessment roll, so they own the listed land which is Concession 1 Lot 24 and part of Lot 25, and consists of 160 acres of which 145 acres are cleared. The original lot sizes were 100 acres, so they have become one of the medium-to-large sized land owners on Amherst Island. Assessed value was $2000 for the land and $550 for the buildings, for a total assessed value of $2550. Both George and Sarah are also shown on the voters' list for Amherst Island in 1935, living at a location consistent with the above.</t>
  </si>
  <si>
    <t>On November 20, 1943, Sarah (nee Thompson) Beggs died at the Kingston General Hospital, Kingston, Ontario. Her permanet residence was 140 Beverley, Kingston Ontario. She was a housekeeper at the time. The informant of her death was her brother John Thompson of Oxford Station, Ontario. Sarah's place of burial was not found.</t>
  </si>
  <si>
    <t>George Beggs died on June 23, 1948, but not on Amherst Island. According to his death certificate his permanent residence was then the town of Napanee, Ontario. His death certificate confirms that George was a widower at the time of his death. His occupation was given as farmer. The informant of George's death was his daughter Altha L. Press living at 230 Borden Avenue, Kitchener, Ontario. Burial was June 26, 1948, at Glenwood Cemetery on Amherst Island.</t>
  </si>
  <si>
    <r>
      <rPr>
        <sz val="12"/>
        <color theme="6" tint="-0.249977111117893"/>
        <rFont val="Cambria"/>
        <family val="1"/>
        <scheme val="minor"/>
      </rPr>
      <t xml:space="preserve">Note (a): </t>
    </r>
    <r>
      <rPr>
        <sz val="12"/>
        <rFont val="Cambria"/>
        <family val="1"/>
        <scheme val="minor"/>
      </rPr>
      <t>The MILLER family: In the 1911 census for Amherst Island, Samuel and Hannah A. Miller are living on Lots 76 and 77. Members of this family (with birth dates and ages in brackets) are: father Samuel- a farmer (May 1869-42), mother Hannah A. (January, 1872-39), son Kenneth S. (July 1897-13), daughter Arline (February 1900-11), son Wilfred (October 1901-9), son John (March 1903-8), daughter Dorothy (November 1906-4), son Douglas (June 1909-1), daughter Vera E. (February 1911-3/11, meaning 3 months old). All family members were born in Ontario, Canada. The family's stated religion was Presbyterian. In the 1935 Assessment Roll for Amherst Island, are Douglas Adam Miller's father Samuel Miller (age 67) and mother Hannah (nee Tugwell) (age 64) owner of Concession 3 Lots 76 and 77.  Also on lots 76 and 77 are Douglas's unmarried sister Vera (age 23), and his brother Wilfred (age 34) and Wilfred's wife Helen (nee Sylvester) (age 30). In this 1935 Assessment Roll Douglas's brother Kenneth Miller (age 38) is married to Annie  (nee McGinnis) (age 22), and owner of Concession 4 Lot B pt. (part of lot B).</t>
    </r>
  </si>
  <si>
    <t xml:space="preserve"> On October 18, 1905, Louisa and Robert had a son named Robert Edwin Galloway. The father, Robert, was a farmer at this time. The birth of Robert Edwin Galloway was registered in South Fredericksburgh, county of Lennox and Addington. </t>
  </si>
  <si>
    <t>James Robert Wiskin died August 9, 1934. According to his death certificate, he was born June 17, 1872, in Selby, Ontario [not at odds with Fredericksburgh]. John's mother's maiden name is given but difficult to read [Salsnor?]. At the time of death, James was living with his wife Alice (this is Alice Annie Beggs) at 213 Nelson Street, Kingston Ontario. James Robert Wiskin is buried at the Cataraqui Cemetery in Kingston, Ontario.</t>
  </si>
  <si>
    <t>Later Mary Jane Beggs (nee Ballance) lived with her son John and his family in Deseronto, on the northern side of Lake Ontario; and with her daughter Alice (Annie) Wiskin in Kingston, Ontario; and finally the Kingston Psychiatric Hospital (nursing homes were not yet established). Mary Jane died in 1925. Mary Jane Beggs (nee Ballance) is buried with her husband, Thomas Beggs, at St Paul's Presbyterian Glenwood Cemetery, Amherst Island.</t>
  </si>
  <si>
    <t>St. Paul's Presbyterian Glenwood Cemetery is located between Concession Road 2 and Concession Road 3, on the road which is now called 40 Foot Road. The land on which the church and cemetery sit is Concession South Shore, Lot 1. This land was owned by James Math Senior on the 1878 Atlas map. The Google map link is: https://www.google.ca/maps/place/St+Paul's+Presbyterian+Church/@44.157124,-76.6937264,1125m/data=!3m1!1e3!4m5!3m4!1s0x89d7e6a555555555:0x76dbc3552f97cfec!8m2!3d44.156834!4d-76.690155?hl=en</t>
  </si>
  <si>
    <r>
      <rPr>
        <sz val="12"/>
        <color theme="6" tint="-0.249977111117893"/>
        <rFont val="Cambria"/>
        <family val="1"/>
        <scheme val="minor"/>
      </rPr>
      <t>Note (c):</t>
    </r>
    <r>
      <rPr>
        <sz val="12"/>
        <rFont val="Cambria"/>
        <family val="1"/>
        <scheme val="minor"/>
      </rPr>
      <t xml:space="preserve">  In the 1881 census for the township of South Fredericksburgh, Samuel and Sarah Galloway are found with their children. Names (with ages in brackets) are: father Samuel- a farm labourer ( 52), mother Sarah- (44), son William- a farm labourer (27), son George- farm labourer (24), daughter Eliza (20), son Robert (12). It is this son, Robert, who will marry Louisa Beggs. By the time of the 1891 census for South Fredericksburgh, most of the Galloway children have left the family home, so the family consists of father Samuel- a farmer (67) [should say 61], mother Sarah (54), son Robert (21), and nephew [unclear] Benjamin (13). Here we find that Samuel was born in Ontario, Sarah was born in Quebec, Robert and the nephew were born in Ontario. The religion was given as Methodist for Samuel, Sarah, and Robert; and Church of England for the nephew. In this 1891 census Samuel and Sarah can read, but not write. </t>
    </r>
  </si>
  <si>
    <t xml:space="preserve">In the 1921 census for the township of Ernestown, county of Lennox and Addington, Ontario, Hugh was working as a labourer in what appears to be "factory". Hugh is renting their home, which was a single family wood building. Hugh's annual earnings were $480. Hugh is 44 years old. Also in this 1921 census are wife Annie at 37 years old, mother Mary (this is Hugh's mother Mary Jane nee Ballance) at 82 years old, son Arthur at 6 years old, daughter Annie (listed as Margory) at 3 years old, and daughter Mary (this is Mary Elizabeth Beggs) at 1 year old. This census provides the year of Annie's immigration to Canada as 1908. The religion for all family members, including Hugh and Mary, was given as Church of England. </t>
  </si>
  <si>
    <t>In the 1891 census for South Fredericksburgh, George Galloway,  son of Samuel and Sarah Ann Galloway, is found with his wife Agnes (whose parents were born in Ireland) and their children. The family consisted of (with ages in brackets): father George- a farmer who employs one person (35), mother Agnes (40), daughter [unclear] Eva (14), son Adam (12), son Charles (9), daughter Anna (4), daughter Maud (3), son Henry (1/12-meaning one month old). In this census is stated that the mother Agnes is 'deaf and dumb'.</t>
  </si>
  <si>
    <t>see Wiskin 1901 census page where her name appears</t>
  </si>
  <si>
    <t>Birth record gives date as Aug 16, 1884. Death cert gives date of birth as July 31, 1883. The 1901 census has July 31, 1884.</t>
  </si>
  <si>
    <t xml:space="preserve"> On July 2, 1881, in Napanee, Ontario, William Thomas Galloway- a farmer (27 years old), son of Samuel and Sarah Ann Galloway, married Matilda McKee (22 years old), daughter of William McKee and Matilda McKee. According to their marriage register William Galloway was born in Ernestown, county of Lennox and Addington, Ontario and was living in Bath, Ontario; and Matilda was born in Ireland and was living in South Fredericksburgh at the time of their marriage.  Neither William nor Matilda had been previously married. Witnesses of the marriage of William Galloway and Matilda McKee were: Mrs. Card and Annie Donovan both of Napanee. Stated religion for William and Matilda was M.E Church [Methodist Episcopal Church]. Officiating the marriage was Reverend S. Card. In the 1891 census for South Fredericksburgh, Wlliam Galloway,  is a farmer (37), and married, living with his wife Matilda (33) and their daughter Gertrude (9). William, Matilda, and Gertrude state their religion as Presbyterian. William Thomas Galloway died on March 17, 1931, at the age of 78 years and 3 months. From his death certificate, William and his wife were living in Bath, Ontario. His wife was the informant of his death, and he was buried at Bath, Ontario. William Thomas Galloway's death certificate gives his birthday as December 4th. </t>
  </si>
  <si>
    <t>After Thomas died, Mary Jane lived with different children at different times. In the 1921 census Mary Jane is 82 years old and living with son Hugh Beggs in the township of Ernestown, county of Lennox and Addington, which is on the mainland of Ontario, across from Amherst Island. For further information about Hugh Beggs, see NOTE 7, below.</t>
  </si>
  <si>
    <t>His birth record is clearly in 1875. His death certificate and the census records give different years of birth.</t>
  </si>
  <si>
    <t>NOTE 3: According to her gravestone, Mary Beggs was born March 21, 1867. In the 1871 and 1881 censuses for Amherst Island, Mary was living with her parents and siblings. According to the Amherst Island website for off-island marriages, on June 20, 1886, in Kemptville, Ontario, Mary Beggs, 20 years old, married 33 year old John Graham. John was a widower and the son of William Graham and Mary Ann (nee McCallum). John was a brother of Isabella Graham who married Mary's brother William Beggs as described in Note 2, above. John Graham, was a farmer in Oxford Township, Grenville County. Witnesses of Mary and John's marriage were David Magee of Oxford and Janie Ballance of Kemptville. [any connection with the witnesses David Magee or Janie Ballance is yet to be determined]. According to his grave stone, John Graham was born April 29, 1851. Mary and John Graham's children included: Hattie Graham (B: 1889), Gertrude Graham (B: July 10,1891), and Kathleen Kay Graham (B: March 13, 1908). Mary (nee Beggs) Graham died Sunday night, April 10, 1932. According to her obituary, since her marriage she had lived on a farm in the township of Oxford. She was attending a funeral in Cardinal, Ontario at the time of her passing. She died in the home of Thomas Magee of Cardinal. Mary was survived by her husband John Graham, daughter Mrs. John Davidson of East Oxford, daughter Mrs. Joseph Todd of Oxford Mills, and daughter Mrs. Harvey Moffatt of Oxford Station. Mary is buried at the Oxford Mills Anglican Cemetery, in Oxford Mills, Ontario. I was unable to find a birth record for Mary (Beggs or Graham), under any spelling. According to their shared gravestone, John died January 20, 1936.</t>
  </si>
  <si>
    <t>approx 1869</t>
  </si>
  <si>
    <t>The family of Joseph and Eliza Shickluna could not be found in the 1911 census, anywhere in Ontario. In the 1921 census for the city of Sault Ste Marie, Ontario, the family is living at 188 Dennis Street and consists of (with ages in brackets): father Joseph- a decorator, a paper hanger (55), mother Eliza (49), stepson Walter- chauffeur [unclear age], stepson Edgar- salesman (20). This 1921 census indicates that Joseph was working on his own (ie self emloyed). The family religion was Anglican. This census also indicates that Joseph's father was born in England and his mother was born in Ireland.</t>
  </si>
  <si>
    <t>according to the 1901 census, and his death record April 4, 1874</t>
  </si>
  <si>
    <t>However, on the 1871 census for Amherst Island, taken April 26, 1871, Henry appears as a one year old son, making the November, 1871, date very unlikely. He could not be in a census before he was born.</t>
  </si>
  <si>
    <t>NOTE 5:  The birth register for Henry Beggs states he was born November 12, 1871, son of Thomas Beggs- labourer on Amherst island and Mary Jane "Ballin". His birth was registered on January 5, 1874, on Amherst Island, and acording to the birth record remarks they "did not know the law. Had a letter sent by JP", which would have been justice of the peace. This note suggests that the registration was prompted by a letter from the JP, indicating that registration is mandatory. Thus we see a big gap of time between Henry's birth in 1871 and the registration of his birth. in 1874</t>
  </si>
  <si>
    <r>
      <t>NOTE 6:  The birth register for Thomas Edward Beggs states he was born June 22, 1873, son of Thomas Beggs- labourer on Amherst island and Mary Jane "Ballin". His birth was registered on January 5, 1874, on Amherst Island, the same registration date as his brother, Henry. According to the birth record remarks they "did not know the law. Had a letter sent by JP", which would have been justice of the peace. This note suggests that the registration was prompted by a letter from the JP, indicating that registration is mandatory. As births were only registered</t>
    </r>
    <r>
      <rPr>
        <u/>
        <sz val="12"/>
        <rFont val="Cambria"/>
        <family val="1"/>
        <scheme val="minor"/>
      </rPr>
      <t xml:space="preserve"> after </t>
    </r>
    <r>
      <rPr>
        <sz val="12"/>
        <rFont val="Cambria"/>
        <family val="1"/>
        <scheme val="minor"/>
      </rPr>
      <t>the birth, Thomas Edward Beggs could not have been born after January 5, 1874.</t>
    </r>
  </si>
  <si>
    <t xml:space="preserve">In the censuses for Amherst island, Thomas Edward Beggs is found living with his parents and siblings in 1881 (8 years old) in 1891 (18 years old). These two censuses concur with a birth date of June 22, 1873. He is not in the 1901 Amherst Island census, but he is in the 1901 census for the village of Cardinal, as a lodger living with William and Mary Jane Brindle and family. The age given for Thomas is 25 and his birth date is given as April 4, 1876. Either this is a different Thomas Beggs or he has begun to understate his age. In this 1901 Cardinal census, Thomas Beggs was working as a factory labourer. </t>
  </si>
  <si>
    <t xml:space="preserve">According to their marriage register, sometime in 1904, in Grenville Ontario, Thomas Beggs (26 years old) married Dorothy (Dora) May Leslie (20 years old). Again it seems Thomas is understating his age as he would have turned 31 years old 1904. Dora was born in Augusta township, Ontario, and her parents were George Leslie and Matha Rankin. Thomas was a labourer living in Cardinal, Ontario and Dora was living in Prescott, Ontario at the time of their marriage. Neither Thomas nor Dora had been previously married. Thomas and Dora seem to have had only one child, daughter Georgina May Beggs. According to Find-A-Grave, Georgina was born April 29, 1906, in Cardinal Ontario. </t>
  </si>
  <si>
    <t xml:space="preserve">In the 1911 census for the village of Cardinal, Ontario, Thomas had already married Dora [marriage details not sought]. They were living on Dundas Street in Cardinal. The family in this 1911 census consisted of (with birth dates and ages in brackets): father Thomas- employed as shoveler in the starch factory (April, 1874-37), mother Dora (May, 1884-27), daughter Georgina (April, 1906 -5). Thomas worked 30 hours a week for an annual wage of $450.00. Both Thomas and Dora could read and write English. The stated religion for the family was Anglican. A birth date for Thomas of April, 1874 is not possible with a birth registration date of January 5, 1874. </t>
  </si>
  <si>
    <t xml:space="preserve"> In the 1921 census for the village of  Cardinal Thomas Edward Beggs and family are living on Dundas Street, in a single family, wood construction, 7 room home which they owned. They are listed on the same census page as David and Isabella Magee and their family so they would have been near-neighbours. In this 1921 census the family consisted of (with ages in brackets): father Thomas (49), mother Dora (37), daughter Georgina (15). Also, in this 1921 census Thomas was a painter, location of work was given as general, annual salary was $1300.00. Georgina was a student in a public school. This time Thomas's age is too high.</t>
  </si>
  <si>
    <t xml:space="preserve"> Thomas Beggs was survived by his wife (listed as Mrs. Thomas E. Beggs) when he died on November 3, 1945, in Cardinal, Ontario. His death certficate lists gives his date of birth as April 4, 1874. Again, this is not possible with his birth registration on January 5, 1874. Thomas's death certificate gives his occupation as labourer at Canadian Starch and janitor at the Cardinal School for 15 years until November 1943. Informant of his death was daughter Georgina May Beggs of 135 Gloucester Street, Ottawa. Georgina worked for the government. Dora Beggs died in 1964. Their daughter Georgina May Beggs died in 1984. Thomas Edward Beggs, and Dora, and their daughter Georgina are buried at Sandy Hill Cemetery in Prescott, Ontario with a shared gravestone that confirms years of birth and death for all three. The gravestone sits atop the surname of Rankin, which was Dora's mother's maiden name.</t>
  </si>
  <si>
    <t xml:space="preserve">On July 31, 1895, in Napanee, Ontario, Alice Annie Beggs  married James (Jim) Robert Wiskin, who was born in Canada. According to their marriage register, Alice was 18 years old and James was a 23 year old farmer. James was born in South Fredericksburgh, a son of Frederick and Annie Wiskin. At the time of their marriage, both Alice Annie Beggs and James Robert Wiskin were living in Bath, Ontario; neither had been married before; and the stated religion of both was Methodist. Witnesses were Henry Wiskin and [unclear] Wiskin, both of Bath. Officiating the marriage was Rev. D.O. Crossley. To avoid confusion, Alice Annie (nee Beggs) began recording her name as Alice Wiskin, instead of Annie Wiskin, which was her mother-in-law's name. </t>
  </si>
  <si>
    <t>NOTE 8: In the 1881 census for Amherst Island, Alice Annie Beggs is listed as Annie, is 3 years old and living with her parents and siblings. Likewise in the 1891 census for Amherst Island, Alice Annie Beggs is listed as Annie, is 13 years old, and living with her parents and siblings.</t>
  </si>
  <si>
    <r>
      <t>According to his birth record, James Harold Wiskin was born in the township of Ernestown, county of Lennox and Addington, Ontario, on March 25, 1899. On September 11, 1918, James Harold Wiskin married Vera</t>
    </r>
    <r>
      <rPr>
        <sz val="12"/>
        <color rgb="FFFF0000"/>
        <rFont val="Cambria"/>
        <family val="1"/>
        <scheme val="minor"/>
      </rPr>
      <t xml:space="preserve"> </t>
    </r>
    <r>
      <rPr>
        <sz val="12"/>
        <rFont val="Cambria"/>
        <family val="1"/>
        <scheme val="minor"/>
      </rPr>
      <t>Helen Boyle who was born in Belleville, Ontario, a daughter of Charles Boyle</t>
    </r>
    <r>
      <rPr>
        <sz val="12"/>
        <color rgb="FFFF0000"/>
        <rFont val="Cambria"/>
        <family val="1"/>
        <scheme val="minor"/>
      </rPr>
      <t xml:space="preserve"> </t>
    </r>
    <r>
      <rPr>
        <sz val="12"/>
        <rFont val="Cambria"/>
        <family val="1"/>
        <scheme val="minor"/>
      </rPr>
      <t>and Annie Crawford Canning.</t>
    </r>
    <r>
      <rPr>
        <sz val="12"/>
        <color rgb="FFFF0000"/>
        <rFont val="Cambria"/>
        <family val="1"/>
        <scheme val="minor"/>
      </rPr>
      <t xml:space="preserve"> </t>
    </r>
    <r>
      <rPr>
        <sz val="12"/>
        <rFont val="Cambria"/>
        <family val="1"/>
        <scheme val="minor"/>
      </rPr>
      <t>The marriage took place in Belleville. James was 19</t>
    </r>
    <r>
      <rPr>
        <sz val="12"/>
        <color rgb="FFFF0000"/>
        <rFont val="Cambria"/>
        <family val="1"/>
        <scheme val="minor"/>
      </rPr>
      <t xml:space="preserve"> </t>
    </r>
    <r>
      <rPr>
        <sz val="12"/>
        <rFont val="Cambria"/>
        <family val="1"/>
        <scheme val="minor"/>
      </rPr>
      <t xml:space="preserve">years old, and occupied as a soldier, living in Kingston, Ontario, at the time of their marriage; and Eva was 18 years old and living at home in Belleville. Neither James nor Vera had been previously married. Stated religions for both Ernest and Vera was Methodist. Witnesses were Lewella [?] B. Johnston of Belleville, and  Russell Charles Clarke of Kingston.  The marriage of James Harold Wiskin and Vera Helen Boyle was officiated by Douglas C. Ramsay of 219 Albert Street, Belleville  of the Presbyterian denomination. </t>
    </r>
  </si>
  <si>
    <t>James and Vera Wiskin had a son named James Harold Charles Wiskin, born September 14, 1919, in Kingston. James Harold Charles Wiskin married Molly [last name to be determined] of Halifax, Nova Scotia. James Harold Charles Wiskin was in the Royal Canadian Airforce and died in an airplane crash near Halifax Nova Scotia, on April 20, 1940, at the age of 20 years old. He is buried at the Cataraqui Cemetery in Kingston, Ontario. James Harold Charles Wiskin was survived by his wife Molly and an infant son.</t>
  </si>
  <si>
    <t>Entries were found on Ancestry.com for two daughters of John and Mary Irene Beggs. They are: Dorothy Muriel Beggs (born 1914 - died 1998), and Alcey Irene Beggs (born 1915 - died 1991). On March 5, 1934 daughter Alcey Irene Beggs (18 years old- occupation a domestic) married Orvel Thomas Stoner (24 years old- occupation a lumberman) in Mount Dennis, York, Ontario. According to their marriage certificate Orvel's parents were Thomas Stoner (born in Scarborough township, Ontario) and Alice (nee Shaver). Orvel was born in Kearney, Ontario. Alcey was born in Toronto, Ontario. Neither Alcey nor Orvel had been previously married. At time of their  marriage, both Alcey and Orvel were living at 74 Porter Avenue, Mount Dennis, Ontario. Alcey gave her religion as Anglican and Orvel gave his religion as Baptist. Officiating the marriage of Alcey Beggs and Orvel Stoner was C.A. [unclear] of 2565 Eglington Avenue West, Mount Dennis, of the United Church of Canada denomination.</t>
  </si>
  <si>
    <t>NOTE 10: According to his birth record, George Beggs was born June 1. 1882 on Amherst Island; his father, Thomas Beggs, was a labourer at that time. In the 1891 census for Amherst Island, George was living with his parents and siblings. The 1901 census for Amherst Island indicates George Beggs was living with D. Patrick C. Instant and his wife Ida May Instant. He is occupied as a farm labourer. His annual salary is $178.00 per year. George's birthdate is given in this census as May 31, 1881 [should be 1882], and he is 19 years old at the time of the census. The discrepency between June 1 and May 31 in any year indicates he was likely born in the night between May 31 and June 1 so this is not unusual. His stated religion is Roman Catholic.</t>
  </si>
  <si>
    <r>
      <rPr>
        <sz val="12"/>
        <color theme="6" tint="-0.249977111117893"/>
        <rFont val="Cambria"/>
        <family val="1"/>
        <scheme val="minor"/>
      </rPr>
      <t>Note (b):</t>
    </r>
    <r>
      <rPr>
        <sz val="12"/>
        <rFont val="Cambria"/>
        <family val="1"/>
        <scheme val="minor"/>
      </rPr>
      <t xml:space="preserve">  The PRESS family: No one from this Press family could be found in the 1921 census anywhere in Ontario. In the 1935 Assessment Roll for Amherst Island, are Horace Press- occupation not stated (age 27), Ernest Walter Press (presumably Horace's brother)- a mechanic (age 32), and Ernest's wife Madeline (nee Anderson) (age 30). In this 1935 Assessment Roll,</t>
    </r>
    <r>
      <rPr>
        <sz val="12"/>
        <color rgb="FFFF0000"/>
        <rFont val="Cambria"/>
        <family val="1"/>
        <scheme val="minor"/>
      </rPr>
      <t xml:space="preserve"> </t>
    </r>
    <r>
      <rPr>
        <sz val="12"/>
        <rFont val="Cambria"/>
        <family val="1"/>
        <scheme val="minor"/>
      </rPr>
      <t>Horace, Ernest, and Madeline were living on Concession NS Lot 1 pt. There are many people with this same address all with Stella as their post office, and in reference to the 1878 Atlas for Amherst Island they would be living in the the town of Stella</t>
    </r>
  </si>
  <si>
    <t>NOTE 11: According to her birth record, Louisa Beggs was born on August 16, 1884, on Amherst Island. Her father, Thomas Beggs was a labourer at that time. The 1891 census for Amherst Island lists Louisa Beggs living with her parents and siblings.</t>
  </si>
  <si>
    <t xml:space="preserve">In the 1901 census for Amherst Island, Louisa Beggs is not living with her parents. However, her name does appear on the 1901 census for South Fredericksburgh Township (with birthdate and age: July 1, 1884- 16), unmarried, and working as a domestic in the home of Edmund Wright. This census entry is two homes away from Louisa's sister Alice and husband James R. Wiskin, so it could be the daughter of Thomas Beggs, but with a different birth date. </t>
  </si>
  <si>
    <t>Louisa (nee Beggs) Galloway died at St Joseph Hospital in Guelph, Ontario, on May 26, 1932. According to her death certificate she was living at Park Avenue, Guelph, and employed as a housekeeper at the time. Her death certificate states her date of birth as July 31, 1883. The informant of Louisa's death was her husband Robert H. Galloway, of Park Avenue, Guelph. Burial place for Louisa (nee Beggs) Galloway could be Woodlawn Cemetery, Guelph, Ontario.</t>
  </si>
  <si>
    <r>
      <t xml:space="preserve"> On November 23, 1904 in Napanee, Ontario, Louisa Beggs (age 21) of Amherst Island, married Robert Henry Galloway, a 34 year old farmer born in S. Fredericksburg, son of Samuel Galloway and Sarah Conner. According to their marriage registration, Louisa was residing on Amherst Island and Robert was residing in S. Fredericksburg at the time of their marriage. Neither Louisa nor Robert had been married before. Religion for both Louisa and Robert was stated as Church of England. Witnesses of their marriage were Maud Galloway of Sandhurst, Ontario, and Susie Emsley of Napanee Ontario. Officiating the marriage of Louisa and Robert was W.H. Emsley. For more information about the family of Samuel Galloway and Sarah (nee Conner)</t>
    </r>
    <r>
      <rPr>
        <sz val="12"/>
        <color theme="6" tint="-0.249977111117893"/>
        <rFont val="Cambria"/>
        <family val="1"/>
        <scheme val="minor"/>
      </rPr>
      <t xml:space="preserve"> </t>
    </r>
    <r>
      <rPr>
        <sz val="14"/>
        <color theme="6" tint="-0.249977111117893"/>
        <rFont val="Cambria"/>
        <family val="1"/>
        <scheme val="minor"/>
      </rPr>
      <t>see Note (c) below.</t>
    </r>
  </si>
  <si>
    <r>
      <t>On September 19, 1936, Reta Philana Begg, (daughter of George Begg and Sarah Thompson) married Douglas Adam Miller, son of Samuel Miller and Hannah (neeTugwell), in the village of Stella, on Amherst Island. Douglas Adam Miller was born on Amherst Island. Both Reta and Douglas gave their mailing addresses as Stella. Reta was 20 years old and living at home; Douglas was a 27 year old farmer. Neither Reta or Douglas had been married before. Witnesses were Donald Earle Miller and Altha Louise Begg, both of Stella, Amherst Island. Officiating the marriage was Thomas Leech of Stella, an Anglican. Stated religion for Reta was Anglican and for Douglas was Presbyterian. According to his obituary published in the Amherst Island Beacon, Douglas Miller died on Thursday, July 14, 1977 at the Kingston General Hospital. Left to mourn were his wife Reta of Stella, children Ronald Samuel Miller of Kingston, Marilyn Louise (Mrs. R. Eves) of Stella, Gordon Douglas Miller of Waterloo, and Darrell Royce Miller of Stella. Also mourning Douglas were: brother Kenneth Miller of Stella; and (most likely his sisters) Arlene (Mrs. R.K. Earls) of Renfrew, Dorothy (Mrs. T.J. Murphy) of Kingston, and Vera (Mrs. Maurice Hogeboom) of Stella. For more on the Miller family</t>
    </r>
    <r>
      <rPr>
        <sz val="14"/>
        <rFont val="Cambria"/>
        <family val="1"/>
        <scheme val="minor"/>
      </rPr>
      <t xml:space="preserve"> </t>
    </r>
    <r>
      <rPr>
        <sz val="14"/>
        <color theme="6" tint="-0.249977111117893"/>
        <rFont val="Cambria"/>
        <family val="1"/>
        <scheme val="minor"/>
      </rPr>
      <t>see Note (a) below.</t>
    </r>
  </si>
  <si>
    <t xml:space="preserve"> The family of Louisa (nee Beggs) and Robert Henry Galloway could not be found in the 1911 census. In the 1921 census for Kingston, Louisa, Robert, and family were living at 175 Pine Street, Kingston, Ontario. They owned their home which was a single family, wood frame house. Robert Galloway was employed as a driver, earning $1040.00 per year. Family members in this 1921 census were (ages in brackets): father Robert (51), mother Louisa (36), son Edwin- a driver (15), son George (3), brother George (66), and lodger Ernest Loyst- employed in real estate (52).  Edwin is the son, whose full name is Robert Edwin Galloway, that was born in 1905.  Stated religion for the family in this 1921 census was Anglican. There are no digitized census records after 1921.</t>
  </si>
  <si>
    <t>July 11, 2000</t>
  </si>
  <si>
    <t>from his birth registration  April 5, 1872</t>
  </si>
  <si>
    <t>from her birth registration     February 8, 1875</t>
  </si>
  <si>
    <t>from his birth registration     March 13, 1878</t>
  </si>
  <si>
    <t>from his birth registration     May 27, 1879</t>
  </si>
  <si>
    <t>from her birth registration    July 14, 1881</t>
  </si>
  <si>
    <t>from her birth registration    October 8, 1883</t>
  </si>
  <si>
    <t>from her birth registration   May 7, 1886</t>
  </si>
  <si>
    <t>from his birth registration   November 1, 1888</t>
  </si>
  <si>
    <t>In the 1921 census for Amherst Island, George Beggs was a farmer on his own farm located on Lot 24, which seems to be on Concession 1. Their house was owned (not rented), single family, wood construction with 6 rooms. The family (with ages in brackets) consisted of: father George (38), mother Sarah (27), daughter Reta (5), daughter Altha (2), and a lodger Raymond "Altstead" - a student (12). All those listed could read and write except Rita and Altha. Church of England was the religion given for all those listed including Raymond.</t>
  </si>
  <si>
    <t>BIRTH: from birth record &amp; gravestone</t>
  </si>
  <si>
    <t>(b) Elizabeth Thom's birth record uses the spelling of Fraserburgh and her gravesrone uses Fraserborough. On her birth record, Elizabeth's father was a farm servant, born in Longside, married in 1848. At the time of Elizabeth's birth, her record says she is the 4th child, all living, all girls. So far we only have a sister Margaret.</t>
  </si>
  <si>
    <t>Sandhole, Fraserburgh Parish, Scotland (b)</t>
  </si>
  <si>
    <t>October 1, 1851</t>
  </si>
  <si>
    <t>(a) According to her baptism record, Elizabeth McRobbie and her twin brother were baptised on February 8, 1852. They were born on October 1, 1851, and Elizabeth's twin brother's name was Edward.</t>
  </si>
  <si>
    <t>Married July 24, 1824, Easington</t>
  </si>
  <si>
    <t>….5)  A son William Ernest James, born June 16, 1886 in French Settlement, South Gower, Ontario. William, living in Kemptville at the time, is named as the informant of his father's death on that death certificate.  William Ernest James married Martha Olivia Phillips who was born January 2, 1886 in Oxford, Grenville County, Ontario. Martha Died January 22, 1965. William died November 12, 1967. His obituary says, "...of Kemptville." William's obituary listed children as Mrs. Alvah (Mary) McShea of Gananoque and Mrs. James (Olevia) Cranston of Merrickville. "Interment South Gower"</t>
  </si>
  <si>
    <t>Note 3: Anne had two children: Elizabeth Craighead Fraser, and John Robertson Murray. Both were born in Stonehouse, Rathen, Aberdeenshire. Anne was not married to the father of either of her two children. Elizabeth's birth record does not state the father of Elizabeth, but the minutes of the parish of Rathen for July 28, 1867 and December 1, 1867 state the father of Elizabeth was James Willo or John Willox, presently living at Middleton of Rosa. On the 1881 census, Elizabeth's name is listed as 'Elizabeth Willox'.                                                                                                                                                                                                                                                                                                                             Elizabeth grew up in Stonehouse. She married John Milne on November 28, 1885, in Rathen. John Milne was born in Peterhead. On census records he is listed as a farm servant, then a crofter and a general labourer. Elizabeth had at least 9 children. Her chldren included: William Greig Milne, born January 4, 1887, in Stonehouse, Rathen; Isabella (Bella) G Milne, born January 2, 1889, in Stonehouise, Rathen; Annie Milne born in Rathen; Mary J Milne born in Rathen; Heln T Milne born in Rathen; John Milne born in Rathen; Elizabeth C Milne born in Peterhead; Jessie Milne born in Peterhead; Margaret (Maggie) Milne born December 20, 1908, at Upper Stirling Brae, Boddam, in the county of Aberdeen. In 1911, son William Greig Milne is unmarried and employed as a stone cutter of monuments.</t>
  </si>
  <si>
    <t>Rathen, Aberdeenshire, Scotland (a)</t>
  </si>
  <si>
    <t>Elizabeth (Lizie) Georgina Barbara (nee Murray) Roden                                                                     See NOTE 1</t>
  </si>
  <si>
    <t>Farmer in Broomhill</t>
  </si>
  <si>
    <t>of Ardlaw. Fraserburgh</t>
  </si>
  <si>
    <t>April 23, 1939 (from gravestone)</t>
  </si>
  <si>
    <t xml:space="preserve">Thomas Whittington                                                               </t>
  </si>
  <si>
    <t xml:space="preserve">Sarah Wittington                                                                                                            B 1815                                  </t>
  </si>
  <si>
    <t xml:space="preserve">We have a 1841 census for Lower Meen. This is the area of St Briavels known as Lower Meend or Lower Meen. In this census is Ann Wittington, 70 years old, and financially independent has the Richard family liing in her home. The Richard family consists of (with ages in brackets): George, a carpenter (27), Sarah (26), Emma (1). </t>
  </si>
  <si>
    <t>The 1851 Census for St Briavels shows George is a carpenter. He is 36 years old and born in Aylburton, Gloucestershire. Other family members were all born in St Briavels and they are (with ages in brackets): wife Sarah, a dressmaker (36), daughter Emma (10),  daughter Sarah (8), son Edwin (5), and daughter Diania (3). Also living with the family was a lodger, Ann Whittington, an 80 year old widow, who was born in Bredean (Bredon?) and whose occupation was laundress. Is this the mother of Sarah? No clear link was found except the census records.</t>
  </si>
  <si>
    <t>she is not in the 1841 census or any other census</t>
  </si>
  <si>
    <r>
      <t>The 1861 census for St Briavels shows George and Sarah still living is St Briavels. The head of the house, George, is still a Carpenter. He is 46 years old but now his birth place appears as "Trellick", Monmouthshire.</t>
    </r>
    <r>
      <rPr>
        <sz val="12"/>
        <color rgb="FFFF0000"/>
        <rFont val="Cambria"/>
        <family val="1"/>
        <scheme val="minor"/>
      </rPr>
      <t xml:space="preserve"> </t>
    </r>
    <r>
      <rPr>
        <sz val="12"/>
        <rFont val="Cambria"/>
        <family val="1"/>
        <scheme val="minor"/>
      </rPr>
      <t xml:space="preserve">His wife, Sarah is listed as 46 years old and born in St Briavels, Glocestershire. </t>
    </r>
    <r>
      <rPr>
        <sz val="12"/>
        <color theme="3"/>
        <rFont val="Cambria"/>
        <family val="2"/>
        <scheme val="minor"/>
      </rPr>
      <t>Daughters Emma (age 20) and Sarah (age 18 ) are both Dressmakers. In this census, Emma was born in St Briavels but Sarah was born in the same place as the father George. Son Edwin (age 15) is a Carpenter, born in St Briavels. The 3 other children are all scholars, and were all born in St Briavels: Desamia (age 13), Louisa (age 9) and William (age 7). Also living in the home is a 26 year old lodger named William George, whose occupation is unclear, and was born in Monmouthshire (town unclear). Missing from the 1861 census is Ann Wittington.</t>
    </r>
  </si>
  <si>
    <t>Born March 11, 1854; Baptised April 9, 1854</t>
  </si>
  <si>
    <t>In 1871, the census for St Briavels shows George Richards is still a Carpenter, now 57 years old. His birth place is given as St Briavels, Glocestershire which is not consistant with the earlier censuses. The mother Sarah is not mentioned in this census so possibly she died between 1861 and 1871. In 1871 daughters Emma and Sarah and son Edwin are not listed, likely having moved out of the family home by this time. "Desima", 24 years old, has the status of married on this census, her last name is now Jones, and no occupation is given. Daughter Louisa, 19 years old is unmarried, still living at home, and with no occupation given. Son William is not on this census, as he left home at the age of 14 years to become a carpenter's apprentice. Grandson, Edwin Richards (age 3) is living in the home but it is unknown who his parents are. Also living in the home is granddaughter Temperance George (age 3). The parents of Temperance are unlnown but note the 1861 census showed a lodger with the last name of George.</t>
  </si>
  <si>
    <t>William                                                                                                                 See NOTE 1</t>
  </si>
  <si>
    <t>By the time he and his family were fondly farewelled by the congregation of the Mittagong Methodist Church in September, 1901, there were eight children in the Richards household: Hector Howell (Herb) aged 21; Gwenda Jane, 19; Sarah May (2nd), 17; Wesley, 15; Beatrice Joan, 14; Annie Mary (Nance), 12; Owen Arthur, 4; Harold Whittington, 1.</t>
  </si>
  <si>
    <t>February 28, 1944</t>
  </si>
  <si>
    <t>William died 28th Feb, 1944, aged almost 90.  Jane died several years later and the house was left to their daughter, Annie Mary, and her granddaughter. More information can be found on www.acamar.com.au</t>
  </si>
  <si>
    <t>A carpenter. Married Sara Wittington (a dressmaker)</t>
  </si>
  <si>
    <t xml:space="preserve">“Dr. Anderson had a formative influence on teaching and research, particularly in the teaching of organic chemistry and the development of graduate studies,” said Dr. Peter Pickup, head of chemistry. </t>
  </si>
  <si>
    <r>
      <t>NOTE 6: Hugh Campbell Anderson was born, according to his gravestone, on December 14, 1892, in Carberry, Manitoba. Hugh first appeared in Henderson's Directory in 1911 as a clerk working for Nor' West Farmer and living at 268 Carlton. He flew Tiger Moths during World War I. He wanted to fly fighters in World War 2 but was too old so he instructed new pilots while stationed in Ottawa. In 1943 he is listed as a Flight Lieutenant with the RCAF, employed as a public relations officer. Hugh Campbell Anderson died November 21, 1973, in Winnipeg.  Margaret died June 11, 1988 and is buried at Brookside Cemetery, Winnipeg. Her burial record at Brookside gives her middle initial as "E", which is an error as it should be "H". The son of Margaret (nee Murray) and Hugh Anderson was Dr Hugh John Anderson, who was born March 17, 1926 in Winnipeg - and died June 26, 2012 in St John's Newfoundland. He seems to have been an only child. Dr. Hugh John Anderson was a chemistry professor at</t>
    </r>
    <r>
      <rPr>
        <sz val="12"/>
        <color rgb="FFFF0000"/>
        <rFont val="Cambria"/>
        <family val="1"/>
        <scheme val="minor"/>
      </rPr>
      <t xml:space="preserve"> </t>
    </r>
    <r>
      <rPr>
        <sz val="12"/>
        <rFont val="Cambria"/>
        <family val="1"/>
        <scheme val="minor"/>
      </rPr>
      <t>Memorial University in Newfoundland.</t>
    </r>
    <r>
      <rPr>
        <sz val="12"/>
        <color theme="1"/>
        <rFont val="Cambria"/>
        <family val="2"/>
        <scheme val="minor"/>
      </rPr>
      <t xml:space="preserve"> He did much research about the Murray family in Scotland. Hugh C Anderson, Margaret (nee Murray) Anderson, and Hugh John Anderson are buried in the same area of Brookside Cemetery in Winnipeg.</t>
    </r>
  </si>
  <si>
    <t>James Owen Thomas Thornton Simmons                                                            See NOTE 1</t>
  </si>
  <si>
    <t>Married: November 16, 1963, No children</t>
  </si>
  <si>
    <t>Gladys Elizabeth Louisia Murray                                                                           B Sept 27, 1896 - D March 13, 1997</t>
  </si>
  <si>
    <t>March 13, 1997</t>
  </si>
  <si>
    <t>March 13,1997</t>
  </si>
  <si>
    <t>Gladys was known as "Mom" to her grandchildren; first as Mom Magee, then as Mom Campbell. William Campbell, was known as Pop Campbell to Gladys's 3 daughters, their husbands, and Gladys's grandchildren.</t>
  </si>
  <si>
    <t>The 1871 census for Amherst Island, lists Thomas Beggs as a labourer. The family (with ages in brackets) consists of: father Thomas (32), mother Mary (28), daughter Isabella-who would become our great grandmother (9), son William (7), daughter Mary (4), daughter Eliza J (2), son Henry (1). This census shows that Thomas was born in Ireland; and the mother Mary and all the children were born in Ontario. It is in this census that we discover that the parents, Thomas and Mary, are unable to read nor to write.</t>
  </si>
  <si>
    <t>George Murray                                                                            See NOTE 2</t>
  </si>
  <si>
    <t>Apprenticed to a tinsmith named Wallace. Occupation 1901 &amp; 1911 Winnipeg Census: Tinsmith. Remained unmarried.</t>
  </si>
  <si>
    <t>Agnes Hendry (nee Murray) Hudson                                                     See NOTE 3</t>
  </si>
  <si>
    <t>Occupation 1901 Winnipeg  Census: Stenographer. On August 22, 1906, married John (Jack) Alvin Hudson who was born in Adjala Mono Mills, Ontario.   (B Aug 20 or 28, 1882 - D May 8, 1958)</t>
  </si>
  <si>
    <t>Jessie Ann (nee Murray) Stevenson                                                         See NOTE 4</t>
  </si>
  <si>
    <t>Occupation 1911 Winnipeg Census: Dressmaker. She went on to become a Registered Nurse. On June 2, 1921, Jessie married William Stevenson (B:1885-D:1937) (clothing salesman) from Shaunavon</t>
  </si>
  <si>
    <t>Robertson (Robin) (nee Murray) Pearce                                                  See NOTE 5</t>
  </si>
  <si>
    <t>Became a Dressmaker. On November 30, 1910, married Arthur Ernest Pearce, a Farmer of Yorkton-Rokeby area, Saskatchewan.</t>
  </si>
  <si>
    <t>Margaret Helenor (Nellie, Nell, Billie, Bill) (nee Murray) Anderson                                                       See NOTE 6</t>
  </si>
  <si>
    <t>Occupation 1911 Winnipeg Census: Stenographer. On August 26, 1922, married Hugh Campbell Anderson (Dec 14, 1892- Nov 21, 1973) who was born in Carberry, and their son was Dr. Hugh John Anderson (B1926) (Editor of "The Murrays Come to Canada")</t>
  </si>
  <si>
    <t>from birth record and gravestone   October 7, 1896</t>
  </si>
  <si>
    <t>Mary Ur(e)y (Murray) Hendry                                                                       See NOTE 7</t>
  </si>
  <si>
    <t xml:space="preserve">NOTE 7: Mary was born when the family was living in Winnipeg, on Pacific Avenue. She married Charles Nicholson Hendry, a bricklayer, on June 30, 1923, in Winnipeg, Manitoba.  Mary and Charles Hendry moved to Chicago in July, 1923.[I have census records]. Charles Nicholson Hendry was born in Aberdeen, Scotland on March or May 30, 1897.   Mary and Charles had 2 sons. one of those sons was Charles N. Hendry Jr (B May 7, 1926 in Chicago-D December 29, 2005 in Elwood, Will, Illinois).  Charles N. Hendry Jr married Leila (sometimes spelled Lila or Lilla)  J. Ganzel (B December 12, 1930, in Chicago - D  March 23, 2015 in Elwood, Will, Illinois). Leila was the daughter of Leo and Lydia Ganzel. The name of Mary and Charles's other son is unknown at this time. Charles Nicholson Hendry died January 2, 1983 in Lena, Stephenson, Illinois, USA.                                                                                                                                                                </t>
  </si>
  <si>
    <t>St John's, Newfoundland</t>
  </si>
  <si>
    <t>June 11 or 13, 1996</t>
  </si>
  <si>
    <t>Alexander Muir                                                            ( B approx 1710 )</t>
  </si>
  <si>
    <t>Born Hamilton, Lanarkshire, Scotland</t>
  </si>
  <si>
    <t>B: Airth, Stirlingshire, Scotland</t>
  </si>
  <si>
    <t>John Muir                                                                                                      Bap March 28, 1675, West Lothian</t>
  </si>
  <si>
    <t xml:space="preserve">M: 1700, Hamilton, Lanarkshire, Scotland </t>
  </si>
  <si>
    <t>Janet Barr (Lockhart)                                                                                                                                                                                                                                         B Nov 9, 1680</t>
  </si>
  <si>
    <t>B: Glasgow, Lanarkshire, Scotland</t>
  </si>
  <si>
    <t>Helen Cumming                                                           ( B approx 1710 )</t>
  </si>
  <si>
    <t>M: Dec 29, 1729, Goven, Lanarkshire</t>
  </si>
  <si>
    <t>Born Mide Coats, Cambuslang, Lanarkshire, Scotland</t>
  </si>
  <si>
    <t xml:space="preserve">Jean Walker                                                                    B Aug 20, 1737 - D possible Oct 20, 1783 </t>
  </si>
  <si>
    <t>Francis Walker                                                           ( 1705-1823 )</t>
  </si>
  <si>
    <t>Helen Turnbull                                                          ( 1701-1765 )</t>
  </si>
  <si>
    <t>Bap in Cambuslang, Lamarkshire,                                                                                           born Tyrie, Aberdeenshire</t>
  </si>
  <si>
    <t>Margaret Jane (Jessie) Watson                                                                Bap May 2, 1782 - D aft Mar 14, 1812</t>
  </si>
  <si>
    <t>Alexander Murray                                                                                          Bap Nov 6, 1815   D June 6, 1896                                                                                                                                           D: Mintlaw, Longside</t>
  </si>
  <si>
    <t>after his father died, as he was present at his father's death</t>
  </si>
  <si>
    <t>Eliza (Elizabeth) McKen (McKean)                                                                                                                                                                                                                                                                             B: 1789 or 1802</t>
  </si>
  <si>
    <t>possible: John or James Murray</t>
  </si>
  <si>
    <t>possible: Elizabeth Murray</t>
  </si>
  <si>
    <t>possible: John Robertson</t>
  </si>
  <si>
    <t>1827</t>
  </si>
  <si>
    <t>Old Deer</t>
  </si>
  <si>
    <t>1905</t>
  </si>
  <si>
    <t>1894</t>
  </si>
  <si>
    <t>Margaret</t>
  </si>
  <si>
    <t>Agnes</t>
  </si>
  <si>
    <t>Sept 9, 1849</t>
  </si>
  <si>
    <t>NOTE 1: Isabella Thom married James Burd Imlay.</t>
  </si>
  <si>
    <t>Isabella Thom                                       see NOTE 1</t>
  </si>
  <si>
    <t xml:space="preserve">Ann Thom                                                                                                                                                                                                                                                                                                                                          </t>
  </si>
  <si>
    <t>09/10/1853                                                                                                                                            Could be Sept 10 or Oct 9</t>
  </si>
  <si>
    <t>Jan 9, 1933</t>
  </si>
  <si>
    <t>Old Deer, Aberdeenshire</t>
  </si>
  <si>
    <t>Port Elizabeth, Eastern Cape, Africa</t>
  </si>
  <si>
    <t>James</t>
  </si>
  <si>
    <t>1867</t>
  </si>
  <si>
    <t>Lonmay, Aberdeenshire</t>
  </si>
  <si>
    <t>South Africa</t>
  </si>
  <si>
    <t>Nov 6, 1856</t>
  </si>
  <si>
    <t>Sand Hole Parish of Fraserburgh, Aberdeenshire</t>
  </si>
  <si>
    <t>Sept 12, 1938</t>
  </si>
  <si>
    <t>Winnipeg, Manitoba</t>
  </si>
  <si>
    <t>Crimond, Aberdeenshire</t>
  </si>
  <si>
    <t>In the 1871 census for the parish of Crimond, Aberdeenshire, daughters Isabella, Agnes, and Margaret are not listed with their parents. Son James has been added to the family and is 4 years old in 1871. He was born in Crimond. The the occupation for the father, James, is farm servant.</t>
  </si>
  <si>
    <t xml:space="preserve">4) Jean Elizabeth Roden was born in LaRiviere, Manitoba, on March 8, 1908.    She married Carman Farrar Cantlon, who was born December 1, 1904, in Sifton, Manitoba, and the son of Samuel Cantlon and Elizabeth McClymont. Regarding Samuel and Elizabeth Cantlon, the 1911 census for Township 7-22 W1 lists Sam(uel), head, 35 years old, born in April 1876 in Ontario, Methodist, family origin is Irish, occupation is farmer working on own; Elizabeth, wife, 34 years old, born in April 1877 in Ontario, Methodist, family origin Scotch, occupation is none; Harman [this is a census error, it should say Carman], son, 6 years old, born in December 1904 in Manitoba; Lisle, son,  4 years old born in June 1904 [this is a census error and should read 1907] in Manitoba; Earl, son, 8 months old, born in August 1910 in Manitoba.                                                                                                                                                                                                                                                               Jean and Carman Farrar Cantlon had a son, named Carman Dennis Cantlon (B1933). Carman Farrar Cantlon died August 16, 1982.  Jean Elizabeth Roden died on July 23, 2004.                                                                                                                                                                                                                                                                                                                                                                    </t>
  </si>
  <si>
    <t>On July 30, 1917 Charles Nicholson Hendry submitted a Declaration of Intention to Naturalize into the United States. This document provides the following information:                                                      1)  Charles was a 20 year old bricklayer at this time                                                                                                                                                                                                                                                                                             2) He is described as white in color, fair in complexion, 5 feet- 9 1/2 inches tall, 138 pounds, with brown hair and blue eyes.                                                                                                                                           3) He was living at 5904 Eggleston Avenue at the time of declaration                                                                                                                                                                                                                                                                                        4) He was born in Aberdeen, Scotland on May 30, 1897 (this differs from the date given on his mother's Petition for Naturalization)                                                                                                                        5) He immigrated to the United States from Glasgow, Scotland, on the ship Lake Erie; arriving at Everlund, Portland, Maine, on December 30, 1911.                                                                                                                                                                                            6) He was not married at the time of his declaration                                                                                                                                                                                                                                                                                                7) The witnesses Charles brought were: Mrs. Jessie Hendry Foster, a housewife and James L. Crooks, a barber; both of them living at 5903 Eggleston Avenuwe</t>
  </si>
  <si>
    <t>Charles Nicholson Hendry was the son of George (B1857-D1920) and Isabelle  (nee Sutherland) Hendry (B June 14, 1863-D1938). Isabelle's Petition for Naturalization in the United States is dated May 3, 1927, and provides the following information:                                                                                                                                                                                                                                                                                1) Isabelle's petition was after her husband George died and when she was living at 5935 Eggleston Ave, Chicago, Illinois. George and Isabelle were married September 21, 1884 in Scotland.                                                                                                                                                                                                                                                                                                                                           2) Isabelle's occupation was Housekeeper. She was born June 14, 1863, in Wick, Scotland.                                                                                                                                                                                                                  3) She immigrated to the United States from Galsgow, Scotland around December 16, 1911, on the ship Lake Erie and arrived at the port of Portland, Maine on December 30, 1911.                                                                                                                                                                                                                        4) She had 7 children, all born in Scotland, and all living in Chicago, at the time of Isabelle's petition for naturalization. They lived in Chicago since January 2, 1912.                                                                                                                                  5) Isabelle's children and birth dates were:</t>
  </si>
  <si>
    <t xml:space="preserve">a) Charlotte Anne - born September 5, 1885                                                                                                                                                                                                                                                                                                                   b) Isabella - born November 11, 1889                                                                                                                                                                                                                                                                                                                              c) Jessie Frasih - born April 3, 1891                                                                                                                                                                                                                                                                                                                                      d) George - born July 23, 1894                                                                                                                                                                                                                                                                                                                                             e) Allan - born August 15, 1895                                                                                                                                                                                                                                                                                                                                                   f) Charles - born March 30, 1897. This birth date differs from that given on Charles's Intention to Naturalize. This is the Charles who would marry Mary Ury Murray                                                                                                                                                                                                         g) Robert - September, 1905. Surprisingly the date in September is not given                                    </t>
  </si>
  <si>
    <t xml:space="preserve">NOTE 1: Elizabeth Georgina Barbara (nee Murray) Roden came to Canada in 1891. She lived with the E.F. Hutchings family in Winnipeg. On June 19, 1901, in Winnipeg, Elizabeth married Richard (Dick) Roden (B1870-D1952 in Souris, Manitoba). Richard was son of Joseph Roden and Maria (nee Spencer). Richard was born on August 12, 1870 in Methley, Leeds, Yorkshire, England. According to the census records he immigrated to Canada in 1872. Richard worked for CPR railway and became a train engineer in Winnipeg. Elizabeth and Richard moved from Winnipeg to Souris, Manitoba before the 1916 census for Souris, which gives: Richard Roden (44) born in England, immigrated to Canada in 1880, occupation engineer with CPR; Elizabeth (41), born in Scotland, immigrated to Canada in 1890 [actually 1891]; daughter Florence L. (14); son Richard H. (12); son Harold M. (10); daughter Jean E (8); son Earl R. (6); son Albert E. (4). Richard and Elizabeth Roden had 6 children and they are all listed in this 1916 census for Souris. The family's religion is given as  Presbyterian in this 1916 census.                                                                                                                                                                       </t>
  </si>
  <si>
    <t>The family members are again all listed in the 1921 census for Souris as follows (ages in brackets): Florence L (19) [occupation unclear] works at Union Bank; Richard H. (17) clerk in a bank; Harold M. (15) student; Elizabeth J. (13) student; Robertson E. (11); and Albert E (9).     The 1926 census for Souris lists the Roden family as living on 4th Avenue, in Souris. No other new information is on the 1926 census.</t>
  </si>
  <si>
    <r>
      <t>NOTE 4: Jessie (Aunt Jit) studied nursing in the Weyburn Hospital in Weyburn,  Saskatchewan. Jessie's husband, William, was born in Ireland and immigrated to Canada in 1911. Jessie and William lived in Shaunavon, Saskatchewan and had twin children: Elizabeth (Bess) and William junior, who were 2 years old on the 1926 Shaunavon census.</t>
    </r>
    <r>
      <rPr>
        <sz val="12"/>
        <rFont val="Cambria"/>
        <family val="1"/>
        <scheme val="minor"/>
      </rPr>
      <t xml:space="preserve">  Bess died in 1935</t>
    </r>
    <r>
      <rPr>
        <sz val="12"/>
        <color theme="1"/>
        <rFont val="Cambria"/>
        <family val="2"/>
        <scheme val="minor"/>
      </rPr>
      <t>. Her father never stopped grieving. He fell from a highstaircase to his death in 1937. William junior (Billie) joined the Royal Canadian Air Force during World War II. He returned home but we have no further information about him. Jessie became the matron at Shaunavon Hospital. Jessie appears on the voters' lists for 1940 (widow), 1962 (retired), and 1965 (widow) as:  Mrs. Jessie Stevenson, Shaunavon. She died in Winnipeg, Manitoba, spending her last days with her younger sister Nellie (Margaret). The 1940 voters' list for Shaunavon also also has a  James Stevenson; and a Mrs. James Stevenson. Could these be related?</t>
    </r>
  </si>
  <si>
    <t>NOTE 5: The Pearce family homesteaded in Saskatchewan at the same time as the Murray family. The Pearce children were Eliza, Violet, Edith, Sam and Arthur, who went by his second name Ernest or Ern.  Robin married Arthur Ernest Pearce on November 30, 1901, the year she was 24 years old. Ernest was born in Ontario in May, 1884 (died 1970). Robin and Ernest first met when they lived with their respective parents on homesteads in East Assiniboia (Saskatchewan). Robin (born May 7, 1886)  was 4 years old when they arrived in Saltcoats and 5 years old when they moved to the homestead. The Pearce children and the Murray children went to school together. Robin was 8 years old when the family moved from East Assiniboia to Winnipeg. It is unknown how Robin and Ernest met up in their adult years. The homestead of John Pearce (likely Ernest's father) was on SE Section 36-Township 25-Range 3-west of the 2nd meridian. This land is located north of Rokeby, Saskatchewan. In the 1911 census, Robin and Ernest are living on a farm on Township 25-Range 3-west of the 2nd meridian which would have included the old farmstead property. The 1911 census also shows they have 2 male farm labourers and one female servant. In the 1921 census the family consisted of (with ages in brackets): father Ernest (36); mother Robertson (35); daughters Margaret (9) and Evelyn (4). Both daughters were born in Saskatchewan. Ernest states his religion as Methodist, Robertson and their daughters are Presbyterian. In the 1921 census they are living on Section 28-Township 25-Range 3-west of the 2nd meridian, which is in the rural municipality of Wallace. This Pearce family could not be found in the 1926 census for Saskatchewan. From Ancestry, Margaret's  second name was Leona.  From her gravestone, daughter Evelyn's second name was Mary, her married name was Rowbottom, she was born July 23, 1917, and she died October 1, 2006.</t>
  </si>
  <si>
    <t>1816 or 1817                                 Maybe May 7, 1816</t>
  </si>
  <si>
    <t>Village of Kemptville, Township of Oxford, Grenville County, Ontario, Canada</t>
  </si>
  <si>
    <t xml:space="preserve">After Dave died (May 9 1963), Gladys married William (Bill) Hopper Campbell on November 16, 1963. Apparently William followed Gladys from Cardinal to Winnipeg. In the 1921 census, I did not find William Campbell living in Cardinal, Ontario. </t>
  </si>
  <si>
    <t xml:space="preserve">David (Dave) Magee was born June 3, 1890. The 1911 census states that David was born in Kemptville. To determine where the family lived, the 1886-87 Farmers and Business Directory,  lists Dave's father as a tenant farmer on Concession 4 Lot 25 in the township of  Oxford in Grenville County.  There is no one else listed on this lot so possibly his father David is a tenant on all 200 acres of it. </t>
  </si>
  <si>
    <t>August 30, 1915</t>
  </si>
  <si>
    <t>Charles Norrie Cruickshank                                                                                                                              B August 23, 1915-D April 7, 1966</t>
  </si>
  <si>
    <t>not registered according to her son.  June 26, 1891</t>
  </si>
  <si>
    <t>Baptised           April 17, 1787</t>
  </si>
  <si>
    <t>Baptised: Longside, Aberdeenshire, Scotland</t>
  </si>
  <si>
    <t>March 17, 1831. Buried March 22, 1831</t>
  </si>
  <si>
    <t>My Grandad</t>
  </si>
  <si>
    <t>Regarding the 4 children of John Alvin Hudson and Agnes (nee Murray), only Robert Murray Hudson had children. Robert Murray Hudson married Hilda Agnes Kearns in Ottawa on December 21, 1935. Hilda Agnes Kearns was born July 3, 1907, in Ottawa, a daughter of Joseph Patrick Kearns (B: June 9, 1881 in Fieldville, Quebec - D: March 3, 1958 in Quyon, Quebec) and Winnifred Margaret McFaul (B:  December 31, 1873 in Buckingham, Quebec - D: August 25, 1945 in Quyon, Quebec). Robert and Hilda's wedding was witnessed by Donald Templeton and Theresa Tremblay, both of Ottawa. Officiating the marriage of Robert  and Hilda was Thomas P. Fay of the Catholic denomination. Robert gave his religion as United Church and Hilda gave hers as Catholic on their certificate of marriage. Both Robert and Hilda were living at the Ottawa General Hospital when they were married. Robert was a House Surgeon and Hilda was a nurse. Robert Murray Hudson and Hilda Agnes Kearns had 3 children, two sons and a daughter. Robert Murray Hudson died on March 22, 1974 in Quyon, Quebec. Hilda Agnes Kearns died in Shawville, Quebec on June 29, 1981.</t>
  </si>
  <si>
    <t>3) Harold Murray ("Red") Roden was born in Winnipeg on April 20, 1906, and died in Wynyard, Saskatchewan in July, 1967. He was nicknamed "Red". He married Thecla Regina Steinke (B: March, 1915 - D: June 24, 2000), and they had two sons, namely Richard Murray Roden (B1937 - D June 26, 1977) and Albert. From Richard Murray Roden's obituary: he was born in Humboldt and his home was in Hanley Saskatchewan, survivors included his wife Evelyn (daughter of Mr &amp; Mrs Henry Janzen of Dunduran Sask) who he married in 1963, daughter Joanne, and sons David and Bobby, his brother Albert and Albert's wife Judy.  Harold ("Red") Roden is buried at Wynyard, Saskatchewan. Thecla's burial place could be Saskatoon, Saskatchewan..</t>
  </si>
  <si>
    <t xml:space="preserve">5) Earl Robertson Roden was born December 13, 1909, in Souris, Manitoba. In 1942 at Emanuel College Chapel in Toronto, he married Katharine Elizabeth Innis Henderson (B1911-D1993), daughter of James Henderson.  According to his obituary, Earle  Robertson Roden died on January 28, 2009. He had a son named Don.                                                                                                                                                                                                                                                                                                                                                                   </t>
  </si>
  <si>
    <t>6) Albert Edward Roden was born in Reston, Manitoba, on March 8, 1912. He married June Ordeana Beach of Hudson, Ontario. He died (was presumed dead) in 1943 during World War II while he was a gunner in the airforce flying over Germany.  He was 31 years old. A memorial cairn and flag is placed on Roden Island in Seul Lake, municipality of Kenora, Ontario.  This island is named in honour and memory of Sargent Albert Edward Roden, RCAF, Service No. R-186781. Employed with Patricia Transportation Co. in winter and summer freighting. Albert died in the service and defence of his country while with the Royal Canadian Air Force over Ludwigshafen, Germany, August 21, 1942.    https://www.veterans.gc.ca/eng/remembrance/memorials/national-inventory-canadian-memorials/details/5355</t>
  </si>
  <si>
    <t>3-10-1867</t>
  </si>
  <si>
    <t xml:space="preserve">married </t>
  </si>
  <si>
    <t>July, 1858</t>
  </si>
  <si>
    <t>July 12, 1946</t>
  </si>
  <si>
    <t>November 20, 1928</t>
  </si>
  <si>
    <t>New Zealand</t>
  </si>
  <si>
    <t>11-9-1934</t>
  </si>
  <si>
    <t>Thomas Wallace                                                    B 1740 - D Apr 26, 1800</t>
  </si>
  <si>
    <t>B: Old Deer, Aberdeenshire                                    D: New Deer, Aberdeenshire</t>
  </si>
  <si>
    <t>Married July 31, 1770, in Old Deer</t>
  </si>
  <si>
    <t>Margaret Forbes                                                 B June 13, 1755 - D Unknown</t>
  </si>
  <si>
    <t>George Wallace                                                                  B 1787(?) - D Oct 21, 1883</t>
  </si>
  <si>
    <t>Elizabeth Wallace (B about 1755)</t>
  </si>
  <si>
    <t>James Burd Murray (B 1783)</t>
  </si>
  <si>
    <t>B: Old Deer, Aberdeenshire</t>
  </si>
  <si>
    <t>Jane Dow (B 1783)</t>
  </si>
  <si>
    <t>Married William Davidson, a shepherd, on June 5, 1878, in the parish of Dingwall, Ross</t>
  </si>
  <si>
    <t>Reedville, Washington County, Oregon, USA</t>
  </si>
  <si>
    <t>Dr. Hugh John Anderson: (from https://www.mun.ca/science/news.php?id=5033&amp;type=news) Long time professor and former department head, Dr. Hugh John Anderson passed away in 2012 at the age of 86 after a life dedicated to teaching. Many members of the university community still fondly remember the quiet, unassuming man, who strongly believed in the power of education. Scholarships in chemistry and physics have been established because of his gift. Alumnus Dr. Darryl Fry, who is also an honorary degree recipient from Memorial and a former student of Dr. Anderson, has also established a chemistry scholarship in his honour</t>
  </si>
  <si>
    <t xml:space="preserve">Note 6 (a): Dr. Hugh John Anderson: His obituary provides his career highlights. There is no reference to a spouse of to children so it seems he remained unmarried. His cremated remains are interred at Brookside Cemetery, Winnipeg. </t>
  </si>
  <si>
    <t>"Born in Winnipeg, Man., on March 17, 1926, Dr. Anderson was educated at the University of Manitoba, Northwestern University in Illinois and overseas at Oxford. He joined the chemistry department (of Memorial University) in September 1953 and stayed for 38 years. After his retirement in 1991, he remained active at Memorial and continued to support students.</t>
  </si>
  <si>
    <t>"Dr. Anderson would have been proud to see this year’s students honoured with their awards, says his close friend Helen Whiteway, a 102-year-old Memorial alumna. She says Memorial was extremely important to Dr. Anderson and that his favourite place was in the classroom. “When he came here, he didn’t want to be anywhere else,” she said with a wide smile during a recent interview at her home in St. John’s. “Teaching was at the heart of what he did. He was offered jobs elsewhere in Canada and the United States but he loved Memorial and he loved Newfoundland. He once said to me ‘I am lucky. Here I am getting paid for what I love to do and living where I want to be!’” Mrs. Whiteway and her late husband, Evan, spent much of their leisure time with Dr. Anderson, including weekly lunch dates at the former Battery Hotel in St. John’s. “He was a very generous man,” she noted. “He often gave anonymously to a lot of things near and dear to his heart. I think he would be delighted to see students benefit from his gifts – but he never sought praise.”</t>
  </si>
  <si>
    <t>May 11, 1920</t>
  </si>
  <si>
    <t>Alexander Lovie Murray                                                                                                                               See NOTE 2</t>
  </si>
  <si>
    <t>On July 1, 1920, at All Saints' Church, Barry, South Wales, James Robertson Murray, M.D. of East Finchley, London, younger son of Alexander Lovie Murray, 437 Great Western Road, Aberdeen, married Ethel Lillian Marshall, elder daughter of J. Marshall, Drosymor, Barry.</t>
  </si>
  <si>
    <t xml:space="preserve"> Charles Halliday Murray (son of Alexander Lovie Murray) married Alice Jane Jolly. According to his death register, when Charles died he was a retired bookseller and stationer, like his father, Alexander Lovie Murray had been. Charles was living at 210 Queen's Road, Aberdeen, when he died. </t>
  </si>
  <si>
    <t>Harriet (Henrietta) Robertson Murray                                                                                                                                       See NOTE 3</t>
  </si>
  <si>
    <t xml:space="preserve">July 9, 1850,         Baptised Aug 16, 1850 </t>
  </si>
  <si>
    <t xml:space="preserve">                                      My great-great grandfather</t>
  </si>
  <si>
    <t>George Murray                                See NOTE 4</t>
  </si>
  <si>
    <t>Margaret Robertson Murray                                                                                                    See NOTE 5</t>
  </si>
  <si>
    <t>NOTE 5:  Margaret Robertson Murray married Peter Birnie in the district of Old Macher, on Sept 6, 1880 in Old Machar. Peter's occupation was a mason. Margaret died December 15, 1912. Her home at time of death was 561 Great Western Road, Mannofield, East Peterculter, City of Aberdeen. Reporting Margaret's death was her brother Alexander Lovie Murray who was living down the street at 437 Great Western Road, at that time.</t>
  </si>
  <si>
    <t>NOTE 4:   The baptism record for George Murray shows he was born on July 9, 1850 but his grave stone gives his birth as July 10, 1850. This must have been an over-night birth.</t>
  </si>
  <si>
    <t>TO DO Check death record of George Murray (senior)  in1888 reported by his daughter Henrietta of Blackhill, Lonmay</t>
  </si>
  <si>
    <t xml:space="preserve">NOTE 2:   Alexander Lovie Murray married Jessie Robertson. Alexander and a partner owned a book store in Aberdeen. Earlier or later he and a partner owned a stationary shop in London, England. Alexander had at least 3 daughters; they were named Alexandra, Barbara, and Helen. Alexander had at least two sons named  James Robertson Murray (B1888-D1972) a physician; and Charles Halliday Murray (D Jan 13, 1962 in the city of Aberdeen) a book seller and stationer.    The 1881 census for Lambeth, Brixton, London, England  lists:                                                                                                                                                                                                                                                                                                                                     a)  Alexander L. Murray, head, 35 years old, commercial traveller, born in Scotland                                                                                                                                                                                                                                                                                       b)  Jessie Murray, wife, 27 years old, born in Scotland                                                                                                                                                                                                                                                                                                   c)  Helen Murray daughter, 2 years old, born in Surrey Lambeth                                                                                                                                                                                                                                                                                           </t>
  </si>
  <si>
    <t>This is my Great grandfather</t>
  </si>
  <si>
    <t>Jean (Jane ) Smith                                                               B 1769- D January 25, 1869</t>
  </si>
  <si>
    <t>Mason and Crofter and Pauper</t>
  </si>
  <si>
    <t>George  Anderson                                                               B June 27, 1771 - D July 14, 1864</t>
  </si>
  <si>
    <t>D: Parish of Tyrie</t>
  </si>
  <si>
    <t>a farmer</t>
  </si>
  <si>
    <t>He married Elizabeth Walls on June 21, 1807</t>
  </si>
  <si>
    <t>1869 Maybe NOT OURS because the wrong mother name is on his death cert</t>
  </si>
  <si>
    <t>Possibly married a John Burnettt on Dec 19, 1836 in Pitsligo</t>
  </si>
  <si>
    <t>Isabella (Isobel) Murray</t>
  </si>
  <si>
    <t>Elizabeth McRobbie                                                                       B Oct 1, 1851 -D Feb 13, 1875</t>
  </si>
  <si>
    <t>(a) George and Elizabeth McRobbie married February 21, 1874</t>
  </si>
  <si>
    <t>(b) George and Elizabeth Thom married on June 16, 1877, at Lomay</t>
  </si>
  <si>
    <t>George then married Elizabeth McRobbie in Scotland in 1874. Elizabeth died ( February 13, 1875 ) following the birth of their child, Elizabeth (Lizie), (born February 8, 1875) in Scotland.</t>
  </si>
  <si>
    <t>George Murray (1850) had a son, John Robertson Murray born April 2, 1872, whose mother was Anne Fraser. George and Anne were never married.</t>
  </si>
  <si>
    <t>NOTE: The Winnipg census for 1901 and 1906, show John Robertson Murray came to Canada in 1887, and the 1911 census shows 1889. This would be up to 2 years before his father, but possible. Most likely date is 1889.</t>
  </si>
  <si>
    <t>B Ferniebrae, Parish of Rathen</t>
  </si>
  <si>
    <t>M: June 14, 1840, in Parish of Rathen</t>
  </si>
  <si>
    <t>In the 1841 census for the Parish of Rathen, George McRobbie (spelled Mcrobie) was a 25 year old labourer. Living with him was 25 year old Elisabeth Davidson. Ancestry record does not tell if they are married by this time. The address given is "Berry Mill". George's occupation was labourer.</t>
  </si>
  <si>
    <t>The 1861 census for the Parish of Rathen shows George Mcrobbie (age 45), Elisabeth Mcrobbie (age 46), son Alexander Mcrobbie (age 16), son George Mcrobbie (age 13), son William Mcrobbie (age 11), son Edward Mcrobbie (age 9), daughter Elisabeth Mcrobbie (age 9), son John Mcrobbie (age 6), and daughter Ann Mcrobbie (age 3). The transcribed address is wrong and should be Fernie Brae (not Faimie Crae). The father George's occupartion was farmer of 77 acres and employing 4 labourers.</t>
  </si>
  <si>
    <t>Alexander McRobbie</t>
  </si>
  <si>
    <t>George McRobbie</t>
  </si>
  <si>
    <t>William McRobbie</t>
  </si>
  <si>
    <t>Edward McRobbie</t>
  </si>
  <si>
    <t>Elisabeth McRobbie</t>
  </si>
  <si>
    <t>John McRobbie</t>
  </si>
  <si>
    <t xml:space="preserve">Adopted </t>
  </si>
  <si>
    <t>Maggie McRobbie</t>
  </si>
  <si>
    <t>Tom McRobbie</t>
  </si>
  <si>
    <t>In 1851, the census for the Parish of Rathen, this family consists of George Mcrobie (age 34), Elisabeth Mcrobie (age 34), Jane Mcrobie (age 8), Alexander Mcrobie (age 5), George Mcrobie (age 3), and William Mcrobie (age 1). Also living with them is John Mcrobie (age 23), brother to the father George. The address in 1851 is Ardmacron. The father George's occupation was Ag Labourer.</t>
  </si>
  <si>
    <t>in Aberdour, Aberdeenshire</t>
  </si>
  <si>
    <t>B in Lonmay, Aberdeenshire</t>
  </si>
  <si>
    <t>in Lonmay, Aberdeenshire</t>
  </si>
  <si>
    <t xml:space="preserve">B: Lonmay, Aberdeenshire </t>
  </si>
  <si>
    <t>The 1881 census for the Parish of Rathen lists this family consisting of George McRobbie (age 65), Elizie McRobbie (age 66), son Tom McRobbie (age 9. This is a transcription error and should be 19), daughter Ann McRobbie (age 23), grandson Alexander McRobbie (age 14), and adopted child Maggie Anderson (age 2). The address is Ferniebrae. The father George's occupation is farmer of 75 acres, 68 arable.</t>
  </si>
  <si>
    <t>Pitsligo</t>
  </si>
  <si>
    <t>These census notes were taken from Ancestry transcribed census records, and the actual census records for 1851, 1861, 1871, and 1881. There must be other census records before 1841 and after 1881, not yet searched.</t>
  </si>
  <si>
    <t>D: Winnipeg, Manitoba, Canada</t>
  </si>
  <si>
    <t>B: Lonmay</t>
  </si>
  <si>
    <t>D: Boddam</t>
  </si>
  <si>
    <t>B: Fraserburgh</t>
  </si>
  <si>
    <t>D: Stonehouse, Rathen</t>
  </si>
  <si>
    <t>B: Rathen                                                                                                                                    D: Stonehouse, Rathen</t>
  </si>
  <si>
    <t>NOTE 3: John Alvin Hudson's parents were Robert Hudson (a farmer born in Ontario), and Ruth (nee Purdon). John's grandfather was Samuel Hudson (born on May 29, 1821 to James and Sylvia Hudson, in Yorkshire, England). James was a machine maker. James and Sylvia lived in Denbigh Square, Yorkshire, at the time of Samuel's birth. Samuel was probably a carpenter when he grew up. The 1891 census lists Robert Hudson, an agricultural labourer, and his wife Ruth living in Winnipeg with their sons (ages in brackets): Samuel (12), John (8), and William (5). From the 1891 census Robert, Ruth, Samuel, John, and William were all born in Ontario. John Alvin Hudson became a merchant who sold Indian motorcycles, with a partner. The story is that the partner embezzled company money and the business failed. In 1911 Census, Agnes (nee Murray) and John  Alvin Hudson lived at 120 Bannerman Avenue, Winnipeg. The children of John and Agnes were: Thom Murray Hudson (1907-1907 in Winnipeg), Robert Murray Hudson (B: November 3, 1909 in Winnipeg - D: March 27,  1974 in Quyon, Quebec) a physician, Elizabeth Ruth Hudson (B: February 12, 1914 in Winnipeg-D: July, 2003) a social worker and legal secretary, William Bannerman Hudson (Jan 2, 1918 - D: 1918-D: Dec 12,1940) killed by a drunk driver. Elizabeth Ruth Hudson authored "A Canadian Mosaic" which gives information on her mother's (Agnes's) family, the Murray family.</t>
  </si>
  <si>
    <t>In the 1871 census for the Parish of Rathen, this family consisted of George Mcrobbie (age 54), Elisabeth Mcrobbie (age 55), son William Mcrobbie (age 21), son Edward Mcrobbie (age 19), daughter Elisa (Elizabeth) Mcrobbie (age 19), son John Mcrobbie (age 16), daughter Ann Mcrobbie (age 13), son Tom Mcrobbie (age 9), grandson Alexander Mcrobbie (age 4), mother-in-law Jean Davidson (age 84). Also living with them was a servant Grace McGrigor (age 19). Parentage of the grandson, Alexander, is not yet determined and his birth was not found in Scotlandspeople. The transcribed address is still wrong at Fairniebrae and should be Fernie Brae. The father George's occupation is "Farmer Of 75 Acres Of Which 70 One Arable Employing And Labour"</t>
  </si>
  <si>
    <t>Jean Middleton                                                    B approx 1787</t>
  </si>
  <si>
    <t xml:space="preserve">James Davidson                                         </t>
  </si>
  <si>
    <t>George (also James?) McRobbie                                                                                                           B June 18, 1816 - D May 6, 1898</t>
  </si>
  <si>
    <t>B in Aberdour, Aberdeenshire                                                   D in New Pitsligo</t>
  </si>
  <si>
    <t>in New Pitsligo, Aberdeenshire</t>
  </si>
  <si>
    <t>Jane (Jean) McRobbie</t>
  </si>
  <si>
    <t>Sept 25, 1842</t>
  </si>
  <si>
    <t>Oct 6, 1857</t>
  </si>
  <si>
    <t xml:space="preserve">married Mary Wishart on Nov 24, 1879 </t>
  </si>
  <si>
    <t>April 8, 1845</t>
  </si>
  <si>
    <t>Aug 3, 1892</t>
  </si>
  <si>
    <t>July 28, 1847</t>
  </si>
  <si>
    <t>Feb 25, 1882</t>
  </si>
  <si>
    <t>Merchant Marine, At Sea, Great Britain</t>
  </si>
  <si>
    <t>Sept 11, 1849</t>
  </si>
  <si>
    <t>July 5, 1923</t>
  </si>
  <si>
    <t>Petane, Napier, Hawke's Bay, New Zealand</t>
  </si>
  <si>
    <t>married Helen Farquhar on May 31, 1873, in Aberdour, Aberdeenshire</t>
  </si>
  <si>
    <t>Oct 1, 1851</t>
  </si>
  <si>
    <t>Dec 31, 1929</t>
  </si>
  <si>
    <t>Dumbarton, Dunbartonshire, Scotland</t>
  </si>
  <si>
    <t>Feb 13, 1875</t>
  </si>
  <si>
    <t>married George Murray. Daughter was Elizabeth G.B Murray</t>
  </si>
  <si>
    <t>Red House, Rathen</t>
  </si>
  <si>
    <t>Aug 29, 1854</t>
  </si>
  <si>
    <t>Feb 3, 1913</t>
  </si>
  <si>
    <t>Linlithgow, West Lothian, Scotland</t>
  </si>
  <si>
    <t>July 23, 1857</t>
  </si>
  <si>
    <t>Ann(e) McRobbie</t>
  </si>
  <si>
    <t>June 29, 1935</t>
  </si>
  <si>
    <t>married Francis McLeod on Jan 14, 1893, in Aberdeen city</t>
  </si>
  <si>
    <t>April 29, 1861</t>
  </si>
  <si>
    <t>Dec 16, 1934</t>
  </si>
  <si>
    <t>married Margaret Watt, on Aug 2, 1888, in Lonmay, Aberdeenshire</t>
  </si>
  <si>
    <t>Mintlaw</t>
  </si>
  <si>
    <t>March 24, 1825</t>
  </si>
  <si>
    <t>Outhill of Rora, Parish of Longside</t>
  </si>
  <si>
    <t xml:space="preserve">                            May 24, 1851</t>
  </si>
  <si>
    <t>NOTE 3: Harriet (Henrietta) Robertson Murray, 31 year old school teacher married Charles Halliday 22 or 32 year old school master on December 24, 1879, at 16/1 (unclear) Street, in the district of Old Machar, County of Aberdeenshire. According to their marriage register, Charles Halliday was a son of William Halliday a gardener and Rachel (nee Anderson). Cjhalrels was living at the schoolhouse, Kirk Michael, Banffshire and Harriet was living at 22 (unclear street), Fraserburgh. {Family lore says that Charles Halliday worked for Lever Brothers and lived 11 1/2 years in Russia, learning to speak Russian; and that Harriet and Charles's  daughter Naomi spoke 7 or 8 languages and was an interpreter for the Government of Great Britian. None of this has been confirmed}</t>
  </si>
  <si>
    <t>George's occupations are listed as first an overseer; then a tenant farmer, in the Red House at Rathen.</t>
  </si>
  <si>
    <t>Mile End, Aberdeen</t>
  </si>
  <si>
    <t xml:space="preserve">  George died at 7 Mile End, Aberdeen. His death was reported by his daughter, Harriet R. Halliday, of Blackhill. Lonmay. Occupation on George's death                                                                record is Coal Agent</t>
  </si>
  <si>
    <t>Married Jane Simpson on June 1, 1869</t>
  </si>
  <si>
    <t>William Murray                                                                                                                                                                                                                     See NOTE 1</t>
  </si>
  <si>
    <t>NOTE 1: William Murray was a school teacher. According to their marriage register, on June 1, 1869, in the county of Stirling, William married Jane Simpson, who was also a school teacher. Jane was a daughter of George Simpson and Janet (nee Golspie?). Witnesses of their marriage were Maggie White and John Simpson.</t>
  </si>
  <si>
    <t>Barbara, according to her dseath register, died at 34 Esselmont Avenue, Aberdeen. Her death was reported by her son Alexander Lovie Murray of 206 Great Western Road, Aberdeen.</t>
  </si>
  <si>
    <r>
      <t>Details on the children of Elizabeth and Richard are:                                                                                                                                                                                                                                                                                              ...                                                                                                                                                                                                                                                                                                                                                                                                                                                                                                                                                                                                                                                                             1)  Florence (or Florance) Lillian Roden was born on March 29, 1902, in Winnipeg. On August 2, 1928, in the Souris family home, Florence married Charles Arthur Roberts (B1901 - D1979), who was born in Bromley, Kent, England. Florence died on December 5, 1993. Florence and Charles had a son named Charles Murray Roberts (B1933 in Carman, Manitoba). Florence and Charles are buried at Lake of the Woods Cemetery, in Kenora, Ontario.                                                                                                                                                                                                                                                                                                                                                            2) Richard Hendry Roden was born on March 26, 1904. According to where the family lived in 1904 Henderson's Directory and his marriage certificate, Richard Hendry was born in</t>
    </r>
    <r>
      <rPr>
        <sz val="12"/>
        <rFont val="Cambria"/>
        <family val="1"/>
        <scheme val="minor"/>
      </rPr>
      <t xml:space="preserve"> Winnipeg, </t>
    </r>
    <r>
      <rPr>
        <sz val="12"/>
        <color theme="1"/>
        <rFont val="Cambria"/>
        <family val="2"/>
        <scheme val="minor"/>
      </rPr>
      <t xml:space="preserve">Manitoba. Richard married Anne Derrick (B 1913 - D1976), the daughter of Paul Derrick Dywak and Maria Mary Harris Hrycaj. Richard and Anne had 4 children. [I have this marriage cert]  There children were: Richard Derrick Roden (B1938 in Winnipeg), Robert John Roden (B1940 in Winnipeg), Elizabeth Anne (Betty-Anne) Roden (B1942 in Sioux Lookout), and Gertrude (Trudy) Jean Roden (B1948 in Winnipeg). Richard and Anne are on the 1949 Voters list for 24 Havelock Street, Winnipeg, and on the </t>
    </r>
    <r>
      <rPr>
        <sz val="12"/>
        <rFont val="Cambria"/>
        <family val="1"/>
        <scheme val="minor"/>
      </rPr>
      <t xml:space="preserve">1974 </t>
    </r>
    <r>
      <rPr>
        <sz val="12"/>
        <color theme="1"/>
        <rFont val="Cambria"/>
        <family val="2"/>
        <scheme val="minor"/>
      </rPr>
      <t xml:space="preserve">Voters' List at 513 Enniskillen, Winnipeg. Richard Hendry Roden died on April 30, 1980. He and Anne are buried at Elmwood Cemetery in Winnipeg.                                                                                                                                                                                                                                                                                                                                                                                         
   </t>
    </r>
  </si>
  <si>
    <t xml:space="preserve">James Thom and Ann Wallace were married in Old Deer in 1848. In the 1861 census for the parish of Crimond, Aberdeenshire, the family was living at Kinds Houses on Hillhead farm. Other information from the 1861 census includes (all last names are Thom):                                                                                                                                                  a) James (head of the family) 35 years old, born in Longside, Aberdeenshire                                                                                                                                                      b) Ann (labourer's wife) 33 years old, born in Old Deer, Aberdeenshire                                                                                                                                                                                  c) Isabella (daughter, scholar) 11 years old, born in Strichen.                                                                                                                                                                                  d) Ann (daughter, scholar) 9 years old, born in Old Deer, Aberdeenshire                                                                                                                                                                                 e) Margaret (daughter, scholar) 7 years old, born in Fraserburgh, Aberdeenshire                                                                                                                                                                             f) Elizabeth (daughter, scholar) 5 years old, born in Fraserburgh, Aberdeenshire                                                                                                                                      g) Agnes (daughter) 2 years old, born in Lonmay                                                                                                                                                                             </t>
  </si>
  <si>
    <t>More Information: Daughter Isabella was born in Strichen on Sept 9, 1949. She died Jan 3, 1933 in Reedville, Washington, Oregon.</t>
  </si>
  <si>
    <t xml:space="preserve">Born in Rathen. Bap in Strichen. Buried in Strichen. </t>
  </si>
  <si>
    <t>George Cruickshank                                                                     (See NOTE 1)</t>
  </si>
  <si>
    <t>Baptized: Longside, Aberdeenshire, Scotland</t>
  </si>
  <si>
    <t>Baptised        March 21, 1790</t>
  </si>
  <si>
    <t>Baptised: Longside, Aberdeenshire, Scotland, at the Mill of Buthlaw</t>
  </si>
  <si>
    <t>George Jack was a crofter, according to the death record of his daughter, Elizabeth.</t>
  </si>
  <si>
    <t>Born March 6, 1792; Baptised June 3, 1792</t>
  </si>
  <si>
    <t>January 1, 1891</t>
  </si>
  <si>
    <t>approx 1828-1829</t>
  </si>
  <si>
    <t>The death record for daughter Amelia states that her father George was a farmer.</t>
  </si>
  <si>
    <t>Elizbeth's death record states she died at Grecie Hill. It also states that her father George Jack was a crofter and her death was reported by her son, James. That James is James Adams Cruickshank.</t>
  </si>
  <si>
    <t>Margaret Cruickshank                                                                                                                          See NOTE 1</t>
  </si>
  <si>
    <t>George Cruickshank                                                                                                                                      See NOTE 2</t>
  </si>
  <si>
    <t>James Adams Cruickshank                                                                                                        See NOTE 4</t>
  </si>
  <si>
    <t>Amelia (Emily) Cruickshank                                                                                                             See NOTE 3</t>
  </si>
  <si>
    <t>Mary Cruickshank                                                                                                       See NOTE 5</t>
  </si>
  <si>
    <t>NOTE 1: Margaret Cruckshank (ref 15, 16, 30, 76, 77)  married William Morrison (a crofter) and had 6 children who were: Alexander Morrison (b: Sept 3, 1848 in Slains, Aberdeenshire, d: Jan 4, 1931 in Aberdeen, Aberdeenshire), William Morrison (b: in Ellon, Aberdeenshire, d: Dec 28, 1927, Peterhead, Aberdeenshire), George Morrison (b: Sept 28, 1852 in Slains, Aberdeenshire), James Morrison who appears on Margaret's death record. Possibly Elisabeth Morrison (b: 1845 in New Deer, Aberdeenshire), and possibly one other daughter.</t>
  </si>
  <si>
    <t>NOTE 2:                                                                                                                                                                                                                                                                              George Cruickshank (born approx 1823) had the occupations of Crofter and Carrier. George married Anne Junor on May 5, 1850 in Old Deer.  George and Anne had (at least) two sons, one named George (born approx 1855) and another named John (born approx 1861). Son George was a journeyman ironmonger and married Matilda Galloway on June 18, 1878, at Lumbs, Lonmay, Aberdeenshire. Son George and Matilda lived at Seamount Cottage, Saltoun, Fraserburgh. Son George (born 1855) died at is parents' home on Bridge Street in Strichen, Aberdeenshire, on November 5, 1884, at the age of 29 years old of catarral phthisis, a type of tuberculosis. The other son, named John who was a policeman, was married in Hamilton, Ontario, Canada, on December 31, 1884, to Jane Rae, daughter of James Rae and Jessie Todd. The father, George Cruickshank died on Bridge Street, in Strichen, Aberdeenshire, on January 10, 1885. The mother, Anne, died 11 months later on December 18, 1885. The informant of Anne's death was her brother Donald Junor.</t>
  </si>
  <si>
    <t xml:space="preserve">Note 3a:                                                                                                                                                                                                                                                                                         Children of Amelia Cruickshank and Alexander Shepherd:                                                                                                                                                                                             1) Amelia Shepherd (b: Feb 10, 1848 in New Deer, Aberdeenshire; d: Nov 21, 1930 in Woodside, Aberdeenshire). Amelia Shepherd was living in New Deer at the 1851 census. She married William Hutcheson on April 19, 1873, in New Pitsligo, Aberdeenshire.                                                                                                                                                                                         2) Marjory Shepherd (b:  Jan 22, 1851 in New Deer, Aberdenshire)                                                                                                                                                                                                                                                                                                                                                                                                                                                                   3) Alexander Shepherd (no other information)                                                                                                                                                                                                                                                                                                                                                                                                                                                                        </t>
  </si>
  <si>
    <t xml:space="preserve">Note 3b:                                                                                                                                                                                                                                                                                                                                                                                                                                                                                                                                                                                                                                                                                                                                                                 Children of Amelia Cruickshank and William Killah:                                                                                                                                                                                                                                                                                                                                                                                                                                                                                    1) Margaret Killah (b: Apr 30, 1856 in Peterhead, Aberdeenshire; d: Aug 25, 1939, North Aberdeen, Aberdeenshire). Margaret Killah married Alexander Coutts. Children of Margaret Killah and Alexander Coutts are: Amelia Shepherd Coutts (b: Mar 18, 1888) and Alexander John Coutts (no other information)                                                                                                                                                                                                     2) Mary Ann Killah (b: Nov 2, 1858, in King Edward, Aberdeenshire)                                                                                                                                                                                                               3) William Killah (b: Aug 9, 1861, in New Pitsligo, Aberdeenshire; d: Apr 15, 1930, New Machar, Aberdeenshire).    William Killah   married Elizabeth Christinson (or Orton)                                                                                                                                                                                                         ChIldren of William Killah and Helen:                                                                                                                                                                                                                                                      Jane Killah (b: 1892 in Lonmay, Aberdeenshire)                                                                                                                                                                                                                             Joseph Killah (b: 1895 in Rathen, Aberdeenshire)                                                                                                                                                                                                                 Robert Killah (b: 1900 in Rathen, Aberdeenshire)                                                                                                                                                                                              </t>
  </si>
  <si>
    <t>4) George Killah (b: Dec 30, 1863, in New Pitsligo, Aberdeenshire; d: Aug 24, 1937, North Aberdeen, Aberdeenshire). George Killah married Esther Lamb (d: Jun 24, 1953 at 44 Clifton Road, North Aberdeen, Aberdeenshire)..                                                                                                    5) Jane Killah (b: Feb 11, 1869 in New Pitsligo, Aberdeenshire; d: Jul 26, 1940 in North Aberdeen, Aberdeenshire)                                                                                                                    6) Georgina Glennie Killah (b: Aug 10, 1866 in New Pitsligo, Aberdeenshire; d: Feb 8, 1868 in New Pitsligo, Aberdeenshire)                                                                                                 7) Elizabeth Killah (b: Feb 4, 1874 in New Pitsligo, Aberdeenshire; d: Oct 30, 1903 in St. Machar, Aberdeenshire)</t>
  </si>
  <si>
    <t>NOTE 3:  Amelia Cruickshank married firstly Alexander Shepherd (unknown date), then William Killah, a postman,  (on Dec 15, 1855 in the Parish Church of Gamrie, Banff, Scotland)                                                                                                                                                                                                                                          See Note 3a and Note 3b below.</t>
  </si>
  <si>
    <t>NOTE 5:  (ref 15, 38, 39, 40, 76) Mary married (or not) Charles Kerr (a farm servant) and had daughter Helen Kerr (B: July 26, 1860 in New Deer - D: August 6, 1934 in Gamrie, Banff County). Helen Kerr married John Mackie. Mary is listed as a domestic servant on Helen's death record.  Click HERE for more informtion about Helen Kerr and the Mackie family</t>
  </si>
  <si>
    <t>Mary Taylor                                                               B Aug 1, 1841 - D June 24, 1911</t>
  </si>
  <si>
    <t>1 Aug, 1841</t>
  </si>
  <si>
    <t>Nov 11, 1906</t>
  </si>
  <si>
    <t>32 Low Street, New Pitsligo, Aberdeenshire, Scotland</t>
  </si>
  <si>
    <t>Baker's Shop Assistant</t>
  </si>
  <si>
    <t>Grecie Hill, New Deer, Scotland</t>
  </si>
  <si>
    <t>60 Low Street, New Pitsligo, Scotland</t>
  </si>
  <si>
    <t>James Jack Cruickshank                                                                                                                  (See NOTE 2)</t>
  </si>
  <si>
    <t>Alexander Watt Cruickshank                                                       (See NOTE 3)</t>
  </si>
  <si>
    <t>NOTE 3: On August 28, 1890, in the district of Rathen, Alexander Watt Cruickshank married Jane Duguid McRae (b: Apr 25, 1863 in Cruden Bay, Aberdeenshire - d: Oct 25, 1945 in Boddam/ Stirling Villiage). From their marriage register: they were married at Rathen Station in Rathen. Alexander was a railway porter, living at Carson Station in Knocando. Jane was a domestic servant living at Rathen Station in Rathen.  On this marriage register, Alexander's father, John (Adams Cruickshank) was a farmer. Alexander's mother is listed as Mary Cruickshank (nee Taylor). Jane's father George McRae was a station agent. Jane's mother is listed as Margaret McRae (nee Robb). The marriage of Alexander Watt Cruickshank and Jane Duguid McRae was officiated by James Smith (unclear?), minister of the Free Church of Scotland at Rathen. Witnesses were George A. McRae and (Livonia?) McRae. Registrar was John Jack at Rathen.</t>
  </si>
  <si>
    <t>3a.1. Allan George Cruickshank:  His attestation paper says at that time (date unknown for this document) he has been a resident of New Zealand for 4 years. He was a farm worker at Willowbridge. He is listed in the Otago Infantry Regiment-D Company. Allan was wounded in World War I while serving in the 31st Army Reserve. In 1928, in New Zealand, Allan George Cruickshank married Elizabeth Greig Herd. Allan and Elizabeth had 2 children named Gladys and Jim. Elizabeth Greig (nee Herd) died in 1955, in Waimate, Canterbury, New |ealand and they are both buried at the Waimate Lawn Cemetery.</t>
  </si>
  <si>
    <t xml:space="preserve">3a.2 Edith Williamina McRae Cruickshank, according to 1911 census for England and Wales, was a 17 year old single (unmarried) bookeeper, boarding with the Graves family. The National Probate Calendar for England and Wales (page 406), states she was living at the Rampton State Institution, near Retford, Nottinghamshire, England. This is presently a high security psychiatric hospital. A voters list of the period indicates Edith was a mental nurse, so on staff at Rampton State Institution. The probate calendar also states she was previously living in Stirling Village, Peterhead, Aberdeenshire. The probate calendar says Edith was a spinster (never married), and that she died at Sheffield. Edith died at Royal Hospital, Sheffield, Yorkshire, England, Nov 10, 1940. This hospital had living accommodations for nurses.                          </t>
  </si>
  <si>
    <t xml:space="preserve">3a.3 William James Cruickshank married Margaret McKay on  February 26, 1921. They had a daughter named Margaret. William James arrived in Winnipeg in 1925. He stayed with his uncle Francis (Frank) John Cruickshank on Garfield Street. William's wife and daughter followed in 1926. </t>
  </si>
  <si>
    <t xml:space="preserve">3a.4 Hugh Alexander Cruickshank Hugh (unmarried at the time) sailed to Quebec City, Canada, on September 10, 1927, then travelled on to Wnnipeg. He married Williamina (b: 1900 - d: 1977 in Manitoba, Canada). </t>
  </si>
  <si>
    <t>3a.6 Alexander and Jane's daughter, Lizzie McRae Cruickshank (b: Dec 13, 1903 in Boddam - d; 1969 in Peterhead) married George Baird Allan on April 30, 1921, in St. Nicholas, Aberdeenshire.</t>
  </si>
  <si>
    <t>Margaret Ironside Cruickshank                                                               (See NOTE 4)</t>
  </si>
  <si>
    <t>Mary Duff Cruickshank                                                                                 (See NOTE 5)</t>
  </si>
  <si>
    <t>Note 5a.2   Margaret had 2 sons.</t>
  </si>
  <si>
    <t>William Watt Cruickshank                                                                         (See NOTE 6)</t>
  </si>
  <si>
    <t>Hugh Irvine Cruickshank                                                                (See NOTE 7)</t>
  </si>
  <si>
    <t>Elizabeth (Lizzie) Ann Cruickshank                                                                                                                                                                                 (See NOTE 8)</t>
  </si>
  <si>
    <t>Jessica Henry Cruickshank                                                                                                                                (See NOTE 9)</t>
  </si>
  <si>
    <t>Isabella Cruickshank                                                         (See NOTE 10)</t>
  </si>
  <si>
    <t xml:space="preserve">3a.5 Sydney Watt Cruickshank, married Isabella Mackie Rennie (b: Jun 5, 1895; d: Oct 17, 1970), on December 16, 1920, in Boddam. Sydney's obituary states he was a lorry driver. His funeral was at the Peterhead cemetery. Isabella's obituary states she died at the Cottage Hospital, Peterhead. Funeral service was from 6 Harbour Square, Boddam (the residence of her son-in-law).                                                                                                                                                                                                                                                                                    </t>
  </si>
  <si>
    <t xml:space="preserve">Sydney Watt Cruickshank and Isabella Mackie Rennie had 3 children.                                                                                                                                                                                                                                                                                                  1)  Their first daughter, Elizabeth Moir Cruickshank (b: 1921 in Peterhead, Scotland - d May 16, 1979 in Boddam, Scotland) married John Gray Stephen (the only son of John Gray Stephen and Mrs. Stephen) . The wedding announcement of Elizabeth and John says: they were married at the parish church manor in Peterhead; the Gray family lived at 8 Harbour Street, Boddam; and that Elizabeth's parents (Sydney and Isabella) were living at Sim's Buildings, Boddam, at the time. From a post on Ancestry.com, I.M says that Elizabeth and John had 2 children: Sydney and Elsa.                                                                                                                                                                                                                                                                                    2)  Their son, Sydney Alexander Cruickshank (b: Nov 26, 1922 in Peterhead - d: April 25, 2001 in Northampton, England) married Violet Innes McCluskie b: Nov 14, 1924, Aberdeen, Aberdeenshire - d: Aug 3, 2011, Northampton, Northamptonshire, England). Sydney and Violet had 2 daughters: Janette Cruickshank (b: Jan 28, 1949) and Elizabeth Anne Cruickshank (b: Dec 22, 1956).                                                                                                                                                                                                                                                                                                                                                                                                            Janette married Martin C. Chapman. Elizabeth married Paul A. Wicks. {I have reached out to Janette on Ancestery.com}                                                                                                                                                                                                                                                                                 3) The second daughter of Sydney Watt Cruickshank and Isabella,  named Annie Jane Cruickshank  (b: Oct 26, 1926 in Peterhead - d: Jan 19, 1979 in Edinburgh) married MacKay Morrison (b: June 13, 1925, in Kinlochbervie, Sutherland - d: June 15, 1993, in Falkirk, Stirlingshire)                                                                                                                                                                                                                                                                                                   </t>
  </si>
  <si>
    <t>Robert Cruickshank                                                                                                                  (See NOTE 12)</t>
  </si>
  <si>
    <t>Little Willie Cruickshank                                                                                                                                                                                                                                                (See NOTE 13)</t>
  </si>
  <si>
    <t>NOTE 13: No othe rinformation was found about Little Willie at this time</t>
  </si>
  <si>
    <t xml:space="preserve">Note 5a.1    Violet Cruickshank, daughter of Frank George Milne Cruickshank and Edith Agnes Ann Simpson (nee Copeland)  married Arthur Henry Etheridge (b: Sept 9, 1917 in London, England - d: Sept 23, in 2007 in Wokingham, Berkshire, England) and they had 2 sons: Michael Etheridge and Stephen Etheridge.                                                                                                                                                                                                                                                                                                                                                                                          </t>
  </si>
  <si>
    <t xml:space="preserve">Note 5a: Mary Duff Cruickshank's first son, Frank George Milne Cruickshank married Edith Agnes Ann Simpson (nee Copland) (b: July 2, 1893 in Old Machar). Edith was a daughter of Adam Copeland (b: May 17, 1865 in Dyce, Aberdeenshire - d: April 27, 1936 in Nibbetstone, Alford, Aderdeenshire) and Agnes Simpson (b: August 22, 1864 in Fyvie, Aberdeenshire- d: October 4, 1914 in ). Frank and Edith had 4 daughters: Edith Cruickshank (b: 1914 in Aberdeen), Winnifred Cruickshank (b: 1915 in Aberdeen - d: Nov 14, 2002 in Sidcup, Kent, England), Violet Cruickshank (b: May 27, 1917 in Aberdeen - d: June, 1997 in Bracknell, Berkshire, England), and Margaret A. Cruickshank (b: 1918 in Aberdeen).                                                                                                                                                                                                                                                                                                                           </t>
  </si>
  <si>
    <t>July 9, 1877</t>
  </si>
  <si>
    <t>NOTE 8:  Elizabeth Ann Cruickshank married Andrew Buchan Cooper, in 1906, in New Deer. Elizabeth &amp; Andrew had a son, James Cooper</t>
  </si>
  <si>
    <t>NOTE 9:  (ref 22, 26) Jessica Henry Cruickshank married James McIntosh in 1925, in St. Bernard, Edinburgh. This James McIntosh (with different birth and death dates) is not likely the widower of her sister, Isabella. Isabella died in 1923, and Jessica married James (2 years later) in 1925.</t>
  </si>
  <si>
    <t>The reference numbers on this page refer to the source list on Kathleen Jack's genealogy.com  page which is found here: https://www.genealogy.com/ftm/j/a/c/Kathleen-Jack/WEBSITE-0001/UHP-Sources.html</t>
  </si>
  <si>
    <t>NOTE 11:  Francis John Cruickshank was my grandfather. CLICKING on this cell takes you to his family.</t>
  </si>
  <si>
    <t>Jane Duguid Mc Rae's family is found on the Henderson family tree at Ancestry at: https://www.ancestry.com/family-tree/tree/73381655/family/familyview?cfpid=432157427810</t>
  </si>
  <si>
    <t>Barbara Hadden                                                         B Feb 18, 1806-D Apr 27, 1888</t>
  </si>
  <si>
    <t>George Norrie                                                                          B 1836-D May 22, 1861</t>
  </si>
  <si>
    <t xml:space="preserve">Approx 1836: </t>
  </si>
  <si>
    <t>No birth or baptism record was found</t>
  </si>
  <si>
    <t>May 22, 1861                                                           Cowgate, Old Meldrum</t>
  </si>
  <si>
    <t>a weaver</t>
  </si>
  <si>
    <t>a linen weaver</t>
  </si>
  <si>
    <t>in Cuminestown, Monquhitter, Aberdeenshire, Scotland</t>
  </si>
  <si>
    <t>Birth location is from the 1861 census</t>
  </si>
  <si>
    <t>Feb 21, 1854</t>
  </si>
  <si>
    <t>Aug 22, 1857</t>
  </si>
  <si>
    <t>a hand loom,woolen weaver</t>
  </si>
  <si>
    <t>Jan 21, 1856</t>
  </si>
  <si>
    <t>50 Low Street, New Pitsligo, Parish of Tyrie, Aberdeenshire</t>
  </si>
  <si>
    <t>Glenlogie Parish of Chapel of Garioch</t>
  </si>
  <si>
    <t>Aug 28, 1861</t>
  </si>
  <si>
    <t>The Poors' House in New Pitsligo</t>
  </si>
  <si>
    <t>Plaidie (or Plaidy), Parish of Turriff, Aberdeenshire</t>
  </si>
  <si>
    <t>July 14, 1948</t>
  </si>
  <si>
    <t>60 Prince Street, Peterhead</t>
  </si>
  <si>
    <t>59 Low Street, New Pitsligo, Aberdeenshire</t>
  </si>
  <si>
    <t>Oct 23, 1859</t>
  </si>
  <si>
    <t>Isabella Norrie                 See NOTE 4</t>
  </si>
  <si>
    <t>Dec 23, 1935</t>
  </si>
  <si>
    <t>William Norrie                             See NOTE 5</t>
  </si>
  <si>
    <t>Ann Ironside Norrie                          See NOTE 2</t>
  </si>
  <si>
    <t>Charles Norrie                                                                 See NOTE 1</t>
  </si>
  <si>
    <t>Nov 8, 1905</t>
  </si>
  <si>
    <t>43 Low Street, New Pitsligo, Aberdeenshire</t>
  </si>
  <si>
    <t>George Norrie                                                               See NOTE 3</t>
  </si>
  <si>
    <t>The tree for John William Norrie, who lived in Crandal, is found here: https://www.ancestry.com/family-tree/tree/171691007/family/familyview?cfpid=272251071287&amp;fpid=272251071287&amp;usePUBJs=true</t>
  </si>
  <si>
    <t>Birth record not found</t>
  </si>
  <si>
    <t>Ann Duncan Norrie              See NOTE 1</t>
  </si>
  <si>
    <t>https://www.ancestry.com/family-tree/tree/43629744/family/familyview?cfpid=13734393188&amp;fpid=362272875260&amp;usePUBJs=true</t>
  </si>
  <si>
    <t>This is "Dancie"</t>
  </si>
  <si>
    <t>Charlotte Birnie                                                                                  See NOTE 6</t>
  </si>
  <si>
    <t>Anne Joss Duncan                                                                 B Jul 16, 1832-D Oct 31, 1932</t>
  </si>
  <si>
    <t>14 Alma Street, Govan Lanarkshire, Scotland</t>
  </si>
  <si>
    <t>My Ancestor</t>
  </si>
  <si>
    <t>Baptism Aug 25, 1737 in Morham, East Lothian</t>
  </si>
  <si>
    <t>lived in Cambuslang, Lanarkshire</t>
  </si>
  <si>
    <t>Note 3a: The children of Alexander Watt Cruickshank and Jane Duguid McRae were (oldest to youngest):                                                                                                                                                                                                                          1. Allan George Cruickshank:  Born Sept 26, 1891 in Ellon, Aberdeenshire. Died Oct 11, 1970, in Waimate, Canterbury, New Zealand.                                                                                                                                                                         2. Edith Williamina McRae Cruickshank: Born June 14, 1894 in Fraserburgh, Aberdeenshire. Died at Royal Hospital, Sheffield, Yorkshire, England, Nov 10, 1940                                                                                                                                                                                                                                                                                                              3. William James Cruickshank: Born approx 1895 in Fraserburgh, Aberdeenshire. Died after 1970, possibly in Toronto, Ontario.                                                                4. Hugh Alexander Cruickshank: Born June 5, 1897, in Old Machar, Aberdeen. Died July 14, 1962 in St Boniface, Winnipeg, Manitoba, Canada.                                                                          5. Sydney Watt Cruickshank: Born July 10, 1900 in Boddam, Aberdeenshire. Died Feb 13, 1951, at Sim's Buildings, Stirling Village, Boddam, Aberdeenshire.                                                                                                                6. Lizzie McRae Cruickshank: Born Dec. 13, 1903, in Boddam, Aberdeenshire. Died in Peterhead, Aberdeenshire.</t>
  </si>
  <si>
    <t xml:space="preserve">Ann Norrie and George Birnie Knox shared common ancestry of William Knox (B1799-D1875) and Jane Hutcheon (B1806-D1869). William and Jane were George's grandparents and Ann's great grandparents. </t>
  </si>
  <si>
    <t>B: Cuminestown, Monquhitter parish, Aberdeenshire</t>
  </si>
  <si>
    <t>Woodend Hospital, City of Aberdeen</t>
  </si>
  <si>
    <t>May 15, 1969</t>
  </si>
  <si>
    <t>60 Low Street,                 New Pitsligo, Aberdeenshire, Scotland</t>
  </si>
  <si>
    <t xml:space="preserve">Charles Norrie                                                                                                                                              See NOTE 3                                                       </t>
  </si>
  <si>
    <t>60 Low Street,                   New Pitsligo, Aberdeenshire, Scotland</t>
  </si>
  <si>
    <t>Feb 22, 1888</t>
  </si>
  <si>
    <t>Aside notes:                                                                                                                                                                                                                                                                                                       1) One other family unit is listed at 60 Low Street in the 1911 New Pitsligo census, consisting of George Wilson, his brother, and his mother. These people seem not related to the Norries.                                                                                                                                                                                                                                                         2) The steamship Hesperian was struck at sea during World War I by a U-boat submarine torpedo on September 4, 1915, and sank while under tow on September 6th.</t>
  </si>
  <si>
    <t>June 15, 1962</t>
  </si>
  <si>
    <t>Prudhoe, Northumberland West, England</t>
  </si>
  <si>
    <t>In the 1939 register for Prudhoe Urban District, Northumberland, Charles Norrie is living at 10 Oakfield Terrace. The family at 10 Oakfield Terrace consists of (with birth dates in brackets): Charles Norrie, tailor (Feb 22, 1888); John Norrie, diaryman (this is a son of Charles and Isabella) (Sept 14, 1922); Emily Norrie, domestic duties (this is the daughter of Charles and Isabella) (July 22, 1910); Hannah I. Norrie, domestic duties (this is Isabella) (June 17, 1883); Allan Dobson, (occupation unclear?), (this is Isabella's brother) (March 17, 1881).</t>
  </si>
  <si>
    <t>Nov 14, 1889</t>
  </si>
  <si>
    <t>Nov 18, 1953</t>
  </si>
  <si>
    <t>3 Church Street,                  New Pitsligo, Aberdeenshire, Scotland</t>
  </si>
  <si>
    <t>Elizabeth Murray Norrie                                             See NOTE 5</t>
  </si>
  <si>
    <t>Jan 11, 1892</t>
  </si>
  <si>
    <t xml:space="preserve">Electoral Rolls in Australia were searched from 1930 to 1980. Throughout these electoral rolls, from 1930 until their final listings, Elizabeth's occupation was home duties and George's occupation was baker. </t>
  </si>
  <si>
    <t>In the 1930 electoral roll, George and Elizabeth Garioch lived on Cork Street, in the village of Gundaroo, Australia. That same year they moved to Alice Street, in the city of Queanbeyan, Australia. Being an electoral roll, their children were not listed until they became of voting age.</t>
  </si>
  <si>
    <t xml:space="preserve">In the 1933, 1934, and 1935 electoral rolls George and Elizabeth Garioch are found at 7 Church Lane, in Queanbeyan, Australia. </t>
  </si>
  <si>
    <t>In the 1936 and 1937 electoral rolls George and Elizabeth (and children) are found at 33 Morton Street, in Queanbeyen, Australia</t>
  </si>
  <si>
    <t>I have used blue highlight just to keep this all together. My research is finished for the Garioch family</t>
  </si>
  <si>
    <t>The father, George Garioch (baker) passed away on April 19, 1973. The is buried at the Queanbeyan Lawn Cemetery.</t>
  </si>
  <si>
    <t xml:space="preserve">Elizabeth and George Garioch had 3 sons and one daughter. Their first child was a son named George Strath Garioch and according to his birth record he was born in Ellon, Aberdeenshire, on July 16 (or 17, unclear?) 1920. The father George was still a baker when his son George Strath was born. </t>
  </si>
  <si>
    <t>In the 1954 electoral roll, Doris Grace Gareoch (a mis-spelling) appears living at 157 Crawford Street, with occupation as home duties. Her husband, George Strath Garioch is still reported living with his parents and brothers, at 68 McQuoid Street, in Queanbeyan. Each member of the Garioch family has the same occupation in 1954 as in 1949.</t>
  </si>
  <si>
    <t>Is her name Dorothy or Doris? Feb 6 I sent an Ancestry message to Susan Clarke</t>
  </si>
  <si>
    <t>The last electoral rolls found were for 1980. George Strath Garioch is living in the Elizabeth Balvers Nursing Home in Mittagong, New South Wales, Australia. George Strath Garioch's occupation is blank, indicating he was not employed at this time. He was 60 years old in 1980. Robert and Archibald are listed in Queanbeyan. Robert's address is 8/74 Collett St, with the occupation of bricklayer. Archibald's address is 3/38 Isabella St, with the occupation of painter.</t>
  </si>
  <si>
    <t>The 1958, 1963, and 1968 electoral rolls lists Doris Grace Garioch and George Strath Garioch living in Flat 14, Seiffert Centre, Queanbeyan. Doris's occupation is still home duties but George Strath's occupation is now clerk. All other members of the Garioch family have the same address and the same occupations in 1958 as in 1949.</t>
  </si>
  <si>
    <t>In the 1972 electoral roll Robert Garioch, has moved to 1 Fitzroy Street, Tamworth, New South Wales, Australia. He is still a bricklayer. He does not appear to be married. All other family members have the same addresses and the same occupations as in 1958.</t>
  </si>
  <si>
    <t>According to Ancestry.com, in 1941, in Ashfield New South Wales, Australia, an Anne Garioch married Russell Lindsay Albrich. This is possibly the daughter of Elizabeth Murray (nee Norrie) and George Garioch. No further information was found about Anne.</t>
  </si>
  <si>
    <t>In the 1949 electoral roll, along with George and Elizabeth Garioch, their sons George Strath, Robert, and Archibald appear in the electoral roll for the first time, all living at 68 McQuoid Street, Queanbeyan. The occupations listed for each family member were: father George, baker; mother Elizabeth, home duties; sons George Strath, butcher; Robert, bricklayer; Archibald, blank (unemployed). Their daughter Annie (whose age was between George Strath and Robert) never appears in the electoral roll with the family. It is possible she was married, or died, before 1949.</t>
  </si>
  <si>
    <t>From records of the Queanbeyan Lawn Cemetery, all the Garioch family members are buried there, except the daughter-in-law Doris Grace. These records provide dates of death as follows, all last names are Garioch: father George, April 19, 1973; mother Elizabeth M, March 16, 1982; son George Strath, July 2, 1994; son Robert, June 30, 1996; son Archibald Norrie, February 14, 2007.   Their daughter Annie was not found listed under Garioch in this cemetery record.</t>
  </si>
  <si>
    <t>Buried at Queanbeyan, New South Wales, Australia</t>
  </si>
  <si>
    <t>In London, England, on August 19, 1926 George Garioch, Elizabeth Murray (nee Norrie) and their family embarked on the steamship Benalla, of the P&amp;O Line. According to the passenger list the family's last address was Hawthorn Place, Kivtone (probably Kintore), Aberdeenshire, Scotland. The family on the passenger list (with ages in brackets) consisted of: George Garioch a baker (38); Mrs. Elizabeth Garioch his wife (34); George Strath Garioch (5, but he would have just turned 6); Annie Garioch (4); Robert Garrioch (3); and Archibald Norris (an error, should be Norrie) Garioch (2).</t>
  </si>
  <si>
    <t>The 1977 electoral roll lists only the mother Elizabeth and the son George Strath Garioch. They were now living at 23 Newman Street in Yarralumia, in the Australian Capital Territory of Canberra, Australia. Elizabeth's occupation is home duties. George Strath's occupation is blank, indicating unemployed. In this year Elizabeth was 85 ears old and George Strath was 57 years old. The other surviving family members might be living in other towns that are not Yarralumia, but they were not found anywhere on Ancestry.</t>
  </si>
  <si>
    <t xml:space="preserve">Thomas came to Canada around 18 years of age and sailed the Great Lakes for 3 1/2 years before taking up residence in Kingston, Ontario, where he worked as a labourer. This helps explain why records show he entered Canada in 1861. The Great Irish Famine ran from 1845 to 1852, so Thomas would have seen that before leaving ireland. </t>
  </si>
  <si>
    <t>March 16, 1982</t>
  </si>
  <si>
    <t>Dec 24, 1894</t>
  </si>
  <si>
    <t>59 Low Street,                    New Pitsligo, Aberdeenshire, Scotland</t>
  </si>
  <si>
    <t>120 High Street, New Pitsligo, Aberdeenshire, Scotland</t>
  </si>
  <si>
    <t>Plaidie, Parish of Turriff</t>
  </si>
  <si>
    <t>43 Low Street, New Pitsligo, Aberdeenshire, Scotland</t>
  </si>
  <si>
    <t>Nov 15, or 19, 1916</t>
  </si>
  <si>
    <t>April 13, 1882 according to death record</t>
  </si>
  <si>
    <t>In the 1881 census for New Pitsligo, the mother Ann Joss Norrie is again listed as a widow and head of the household. She is still a wincey weaver. Her age is erroniously given as 44 years old. Living with Ann (with ages in brackets) are: son Charles, formerly baker (26); son William, general labourer (19); and daughter Charlotte N. Birnie (16). Their address is 56 Low Street, New Pitsligo, Aberdeenshire in this census.</t>
  </si>
  <si>
    <t>Millbreck, Parish of Old Deer, Aberdeenshire</t>
  </si>
  <si>
    <t>Archibald Duncan Norrie                                                                                   See NOTE 6</t>
  </si>
  <si>
    <t>D: Millbreck, Old Deer</t>
  </si>
  <si>
    <t>Alexander Hadden                                                                         B approx 1771</t>
  </si>
  <si>
    <t>Francis (Frank) John Cruickshank                                                                                                                                                             (See NOTE 11)</t>
  </si>
  <si>
    <t>NOTE 10:  (ref 23)   Isabella Cruickshank married James McIntosh (Mackintosh) (B 1875 - D 1938) on June 24, 1904. Isabella is listed as a domestic servant, and (unclear ?) In the 1911 census, Isabella and James are living at Elgin Terrace in Edinburgh.  Isabella and James had a son, named James Alexander Mackintosh (B 1905 - D 1973), who married a woman with the first name of Eva. James Alexander (Alec) Mackintosh and Eva had a son named James Mackintosh. .</t>
  </si>
  <si>
    <t>Bearsdon, Glasgow, Scotland</t>
  </si>
  <si>
    <t>NOTE 1: Frank George Norrie Cruickshank married Margaret Isabel (Maggie Belle) Robertson on June 2, 1934, at 8 Bridge Street, Aberdeen. According to their marriage register, at the time of their marriage Frank was a journeyman millwright and Margaret was a baker's shop assistant. Frank was living at 59 Low Street, New Pitsligo and Margaret was living at 2 Caroline Place, Aberdeen at the time of their marriage. Margaret was born January 1, 1907. Her parents were listed on her marriage register as Alexander Robertson, a jobbing gardener, and Jeannie Ann (her unmarried last name is not clear?). Margaret Isabelle (nee Robertson passed away on May 13, 1962, in Aberdeen.</t>
  </si>
  <si>
    <t>NOTE 3:  Charles Norrie Cruickshank married Helena Isabelle Magee. Details to be filled in later</t>
  </si>
  <si>
    <t>NOTE 4: Hugh Robert Cruickshank married Beverly Cramb. Details to be filled in later</t>
  </si>
  <si>
    <t>NOTE 5: Alexander John Cruickshank married Margaret Pidgeon. Details to be filled in later</t>
  </si>
  <si>
    <t>NOTE  6: Many notes about this family are thanks to Harold Noble. William Watt Cruickshank married Margaret Clubb (B1875 - D May 1953). They had  4 children: James Cruickshank who married Marion White; Janet Cruickshank who had a son named Michael; William Cruickshank who married a woman with last name of Davidson; and Mabel Cruickshank (D 2004, in Ellon), who married James Taylor. Mabel Cruickshank had a daughter named Constance Taylor. Mabel (nee Cruickshank) and James Taylor had a daughter named Maureen Taylor who emmigrated to Australia.</t>
  </si>
  <si>
    <t>Note 6a.1:  Alistair Cruickshank and Isabelle (nee Laurie) had daughters Jill Cruickshank and Lisa Cruickshank.</t>
  </si>
  <si>
    <t>Note 6a: James Cruickshank and Marion White had the following children: Alistair Cruickshank who married Isabelle Laurie; Evelyn Cruickshank who married Donald Porteous; Marion Cruickshank who married Tom Forrester; Violet Cruickshank who married David Calder (divorced) and Peter Cheyne; James Cruickshank who married Maureen Marr.</t>
  </si>
  <si>
    <t>Note 6a.3:  Violet (nee Cruickshank) and Peter Cheyne had daughters Hilary Cheyne and Dawn Cheyne, and son David Cheyne.</t>
  </si>
  <si>
    <t>Note 6b: William Cruickshank (who married (first name?) Davidson had an illegitimate son William Davidson (farming consultant) to Mrs. Davidson, owner of the farm. Her husband was confirmed to a mental institution at the time and William was grieve (foreman) at her farm.</t>
  </si>
  <si>
    <t xml:space="preserve">Note 6a.2:  Marion (nee Cruickshank) and Tom Forrester had a daughter named Violet Cruickshank. </t>
  </si>
  <si>
    <t>Note 6a4:  James Cruickshank and Maureen Marr had son Clive Cruickshank and Colin Cruickshank</t>
  </si>
  <si>
    <t>According to the probate record, Hannah Isabella Norrie (nee Dobson) died on August 6, 1954. She was living at 10 Oakfield Terrace, Prudhoe, Northumberland, at the time. Her assets went to her husband, Charles Norrie, who was then a retired tailer. The probate record for Charles Norrie states he died June 15, 1962. He was living at 10 Oakfield Terrace, Prudhoe, at the time. His assets went to his sons George Norrie, security guard and John Norrie, railway guard.</t>
  </si>
  <si>
    <t>Children of Charles and Isabella Norrie:                                                                                                                                                                                                                                                                                        3a) son George Norrie was born March 19,1909 in West Wylam, Northumberland, England. He married Annie Edna Lowden (B1913 - D2005). He died on February, 1996 in Northumberland West, Northumberland.                                                                                                                                                                                                    3b) daughter Emily Norrie was born July 22, 1910 in  West Wylam, Northumberland, England. Her death was registered in March, 2000, in Northumberland. It seems Emily did not marry.                                                                                                                                                                                                                                                                                     3c)  son John Norrie was born September 14, 1922 in Hexham, Northumberland, England. He died on July 2, 1973, in Prudhoe, Northumberland. At the time of his death he was living at 10 Oakfield Terrace, Prudhoe. Northumberland. It may be that John did not marry.</t>
  </si>
  <si>
    <t xml:space="preserve">The 1916 census for Winnipeg lists John E. Magee still living at 374 Home Street. He is still a butcher (32 years old). This census states he was born in Ontario. Living with John E. Magee are his wife Mary, also born in Ontario (age 30); and their two sons Edson D. Magee (age 7), and Thomas G. Magee (age 4). Both sons were born in Manitoba, according to this census. </t>
  </si>
  <si>
    <t>John Magee                                                                    See NOTE  2</t>
  </si>
  <si>
    <t>William Henry Magee                                                                             See NOTE 1</t>
  </si>
  <si>
    <t>Married Nov 11, 1925 in Winnipeg</t>
  </si>
  <si>
    <t>in Winnipeg</t>
  </si>
  <si>
    <t>Agnes Magee                                                      See NOTE 3</t>
  </si>
  <si>
    <t>On Feb 15, 1911, Agnes Magee married Richard (Dick) Albert Clark (born Jan 9,1876 - died April 24, 1958).</t>
  </si>
  <si>
    <t>Mary Christina Magee                                                                                       See NOTE 4</t>
  </si>
  <si>
    <t>Married Robert (Bob) J. Foran. They had 7 or 8 children of which 2 or 3 who died young.</t>
  </si>
  <si>
    <t>George Magee                                                                                See NOTE 5</t>
  </si>
  <si>
    <t>Married Rose Ethel Horton. Exposed to mustard gas in World War I, which affected his heart.</t>
  </si>
  <si>
    <t>Thomas (Tom) Magee                                                                                    See NOTE 6</t>
  </si>
  <si>
    <t>Never married.</t>
  </si>
  <si>
    <t>Clark(e) Wallace (Myre) Magee                                                                                                                      See NOTE 7</t>
  </si>
  <si>
    <t>Married Ruby Latitia Worsley.  Lived in Toronto.</t>
  </si>
  <si>
    <t>Hazel Isabella Magee                                                                                                     See NOTE 8</t>
  </si>
  <si>
    <t>Married Elmer H. Raycroft.</t>
  </si>
  <si>
    <t>John Magee was not found in the Winnipeg 1906 census.</t>
  </si>
  <si>
    <t>The year 1911 is very interesting because Henderson's Directory lists John E Magee, a butcher, employed at 422 Portage Avenue as the principle resident at 374 Home street; and living at this same address is David Magee who appears in Winnipeg for the first time. David was employed as a clerk at A.R. Christie. We shall see this David Magee must be the man who would marry Gladys Murray.</t>
  </si>
  <si>
    <t>Although 1911 was a census year, neither John Magee nor David Magee were found anywhere in the 1911 census records.</t>
  </si>
  <si>
    <t>John E. Magee appears again in Henderson's Directory in 1914 up-to-and-including 1921, as a butcher, living at 374 Home Street, Winnipeg. He is not found in the Winnipeg Henderson's Directory after 1921, the same year Gladys moved back to Winnipeg.  (I searched each year to 1926). Did John E. Magee move back to Cardinal after Gladys moved back to Winnipeg? Did he retire and cease to be listed in Henderson's Directory? Did he die in 1922? I was unable to find a grave for him in Winnipeg. He, nor his family, are not listed in the 1921 nor the 1926 Manitoba census.  I was unable to find a record of him in Cardinal, Ontario after 1901, and also not after 1921. I looked for marriage and death records to no avail. The Cardinal Farmers' and Business Directory for 1915 does have a John E. Magee, hardware store owner, but no connection to any family member could be made with this person.</t>
  </si>
  <si>
    <t>The Winnipeg Tribune obituaries reported that John E. Magee and his wife lost their only and infant daughter, Ivie Syble Magee, on April, 20, 1913.  The funeral took place from the home to the Elmwood Cemetery. The plot in the Elmwood Cemetery says "Iris Sybil" Magee.</t>
  </si>
  <si>
    <t>https://www.ancestry.com/family-tree/tree/43629744/family/familyview?cfpid=13734377858&amp;fpid=362272875260&amp;usePUBJs=true</t>
  </si>
  <si>
    <t>Married July 1, 1865 at the Free Church manse, New Pitsligo</t>
  </si>
  <si>
    <t>B: 120 High Street, New Pitsligo</t>
  </si>
  <si>
    <t>B: Ellon, New Deer, Aberdeenshire</t>
  </si>
  <si>
    <t>D: New Deer, Aberdeenshire</t>
  </si>
  <si>
    <t>Married Jan 19, 1799, in Ellon, Aberdeenshire</t>
  </si>
  <si>
    <t>James W. Robert Knox                                                                B May 9, 1761-D Dec 23, 1814</t>
  </si>
  <si>
    <t>Bap: Old Meldrum, Aberdeenshire</t>
  </si>
  <si>
    <t>Married July 30, 1752, in New Deer</t>
  </si>
  <si>
    <t>D: Ellon, Aberdeenshire</t>
  </si>
  <si>
    <t>D: Renfrewshire, Scotland</t>
  </si>
  <si>
    <t>Dandie Knox                                                                   B  1620</t>
  </si>
  <si>
    <t>Bap in Kelso, Roxburghshire, Scotland</t>
  </si>
  <si>
    <t>B: Kelso, Roxburghshire, Scotland</t>
  </si>
  <si>
    <t>Nance MacKay                                                                   B  1620</t>
  </si>
  <si>
    <t>Married 1642</t>
  </si>
  <si>
    <t>B: New Pitsligo</t>
  </si>
  <si>
    <t>variously: ag/ day/general labourer</t>
  </si>
  <si>
    <t>D: 60 Low Street, New Pitsligo</t>
  </si>
  <si>
    <t>general labourer after Alexander died</t>
  </si>
  <si>
    <t>B: Old Deer Aberdeenshire</t>
  </si>
  <si>
    <t>Stanley Rhodes                                                    B Approx 1906 - D Sept 18, 1974</t>
  </si>
  <si>
    <t>D: Burnaby British Columbia</t>
  </si>
  <si>
    <t>In the 1901 census for New Deer, Aberdeenshire, Frank Cruickshank (18 years old) is living with his older brother James (38 years old), on the family farm called Grecie Hill. Their father, James Adams Cruickshank had passed away in 1898. Their mother, Mary (nee Taylor) was not found living with them. In this census, Frank was an apprentice joiner employed by others, and James was a farmer and an employer. Also living with Frank and James in this 1901 census are: their sister Elizabeth (23 years old) a general service domestic; and their brother Robert (age 16) occupation unclear, employed by others.  All family members are listed as being single (unmarried) and as having been born in New Deer.</t>
  </si>
  <si>
    <t>General Labourer</t>
  </si>
  <si>
    <t>a crofter</t>
  </si>
  <si>
    <t>Cecilia (nee Hutcheon)</t>
  </si>
  <si>
    <t>Married Aug 12, 1825, in Ellon, Aberdeenshire</t>
  </si>
  <si>
    <t>B: Gamrie, Banffshire</t>
  </si>
  <si>
    <t>D: New Pitsligo Aberdeenshire</t>
  </si>
  <si>
    <t>Bap: Keith, Banffshire</t>
  </si>
  <si>
    <t>William Grigg</t>
  </si>
  <si>
    <t>Elspet Shrew</t>
  </si>
  <si>
    <t>James Grigg (or Greig)                                                         B Jan 29, 1692</t>
  </si>
  <si>
    <t>B: New Deer</t>
  </si>
  <si>
    <t>Jean(ne) Taylor or Tayllor                                                                  B Mar 31, 1697</t>
  </si>
  <si>
    <t>Bap: Apr 4, 1697, in New Deer</t>
  </si>
  <si>
    <t>Geilles Millne</t>
  </si>
  <si>
    <t>Elspet Davidson                                                                   B Aug 10, 1685 - D June 23, 1770</t>
  </si>
  <si>
    <t>Robert Knox                                                                   Bap  July 1, 1645 - D 1720</t>
  </si>
  <si>
    <t>D: Aberdeenshire</t>
  </si>
  <si>
    <t>John Davidson                                                             Bap Aug 28, 1664 - D Jan 9, 1719</t>
  </si>
  <si>
    <t>B: Methlick, Bap Longside</t>
  </si>
  <si>
    <t>Robert Hutcheon                                           B 1780</t>
  </si>
  <si>
    <t>James Kelman</t>
  </si>
  <si>
    <t>Margaret Taylor</t>
  </si>
  <si>
    <t>Married Aug 23, 1759, in Old Deer, Aberdeenshire</t>
  </si>
  <si>
    <t>Andrew Club                                                                      Bap May 30, 1703</t>
  </si>
  <si>
    <t>Agnes Club                                                                   Bap May 28, 1735</t>
  </si>
  <si>
    <t>Bap in Aberdour, Aberdeenshire</t>
  </si>
  <si>
    <t>Bap: Old Machar, Aberdeenshire</t>
  </si>
  <si>
    <t>D: High Street, New Pitsligo</t>
  </si>
  <si>
    <t>Married February 22, 1941</t>
  </si>
  <si>
    <t xml:space="preserve">B Parish of  Longside. Farm Servant                                                                            </t>
  </si>
  <si>
    <t>D Mintlaw. Buried in Longside</t>
  </si>
  <si>
    <t xml:space="preserve">Approx 1837: </t>
  </si>
  <si>
    <t>in Strichen, according to the 1871 census                                                                           No birth or baptism record was found</t>
  </si>
  <si>
    <t>Approx 1840</t>
  </si>
  <si>
    <t>in New Pitsligo, Aberdeenshire, Scotland, according to the 1871 census</t>
  </si>
  <si>
    <t xml:space="preserve">May 24, 1906                                                          at 60 Low Street, New Pitsligo, Aberdeenshire                                                                                    </t>
  </si>
  <si>
    <t>July 4, 1874                                                           60 Low Street, New Pitsligo, Aberdeenshire</t>
  </si>
  <si>
    <t>August 25, 1865</t>
  </si>
  <si>
    <t>May 25, 1935</t>
  </si>
  <si>
    <t>Married Dancie Norrie</t>
  </si>
  <si>
    <t>Ann Murray Knox                                                See NOTE 1</t>
  </si>
  <si>
    <t>January 13, 1867</t>
  </si>
  <si>
    <t>June 23, 1867</t>
  </si>
  <si>
    <t>5 Low Street, New Pitsligo, Aberdeenshire</t>
  </si>
  <si>
    <t>December 27, 1868</t>
  </si>
  <si>
    <t>August 15, 1957</t>
  </si>
  <si>
    <t>New Pitsligo, Aberdeenshire</t>
  </si>
  <si>
    <t>March 11, 1873</t>
  </si>
  <si>
    <t>60 Low Street, New Pitsligo, Aberdeenshire</t>
  </si>
  <si>
    <t>120 High Street,              New Pitsligo, Aberdeenshire</t>
  </si>
  <si>
    <t>43 Low Street,          New Pitsligo, Aberdeenshire</t>
  </si>
  <si>
    <t>5 months old</t>
  </si>
  <si>
    <t>John Murray Knox                                                        See NOTE 3</t>
  </si>
  <si>
    <t>August 4, 1899</t>
  </si>
  <si>
    <t>Robert Knox                                                                   Bap Dec 12, 1680 - D Feb 19, 1749</t>
  </si>
  <si>
    <t>Bap: Methlick, Aberdeenshire</t>
  </si>
  <si>
    <t>Isobel Greig or Grig                                                                  B Jun 27, 1722 or 1723</t>
  </si>
  <si>
    <t>James Murray (B about 1751)</t>
  </si>
  <si>
    <t>Isabella Fluna (or Falluna) (or Filanough) (or Fallona)</t>
  </si>
  <si>
    <t>Isabella Fluna was possibly born in Spain.</t>
  </si>
  <si>
    <t>Married 1838</t>
  </si>
  <si>
    <t>Thomas Fallona</t>
  </si>
  <si>
    <t>approx 1841</t>
  </si>
  <si>
    <t>approx 1847</t>
  </si>
  <si>
    <t>Susanna Beggs</t>
  </si>
  <si>
    <t>William Beggs</t>
  </si>
  <si>
    <t>approx 1844</t>
  </si>
  <si>
    <t>approx 1850</t>
  </si>
  <si>
    <t>Alice Beggs</t>
  </si>
  <si>
    <t>possible Hugh Begg</t>
  </si>
  <si>
    <t>NOTE 3: On August 23, 1916, a Susan Beggs (perhaps born Oct 31, 1843) requested an extract from the Public Record Office of Ireland about the census of 1851. Susan has indicated she is a daughter of Wm &amp; Isabella Beggs, and she is living in the home of Miss Eliza Jane Woods, 116 Butler Street, Belfast, at the time (1916). On September 1, 1916 she received the following information about the 1851 census (I have this document): In the County of Down, in the Barony of Ards Upper, in the Parish of St Andrews alias Ballyhalbert, in the Town and Townland of Ballyhalbert; found Thomas Fallona, widower; Wm &amp; Isabella Beggs, married 1838, with children (ages in brackets) Thos (13), Eliza Jane (10), Susanna (7), Wm (4), Alice (1). This 13 year old Thomas is Thomas Beggs who would move to Amherst Island. This 1851 census seems to be no longer available, after the Irish War of Independance (1919 to 1921).</t>
  </si>
  <si>
    <t>On August 23, 1916, a aughter Susan Beggs requested an extract from the Irish census of 1851. On September 1, 1916 she received the information given below in Note 3.</t>
  </si>
  <si>
    <t>Eliza Jane Beggs                                                    See NOTE 2</t>
  </si>
  <si>
    <t>NOTE 2:  Eliza Jane Beggs married Thomas Johnson on August 23, 1874 in the Roman Catholic parish of Railton, Ontario. Thomas Johnson was a son of William Johnson and Margaret Mason. Witnesses were Thomas Burke and Mary Goode. In this marrige record Eliza was named Elizabeth and her mother's maiden name was spelled Filanough.</t>
  </si>
  <si>
    <t>possible more Daughters</t>
  </si>
  <si>
    <t>NOTE 1: According to the baptism record for Bath, (Amherst) Island, and Loughboro(ugh), Isabella Beggs was born April 16, 1862 and baptised May 25, 1862 with her parents in attendance. She was baptised by T.C. "McMahon", and sponsers were Patrick Flemming and Rose McKenty. Isabella is living with her parents and siblings on Amherst Island in the censuses of 1871 and 1881. She married David Magee on December 8, 1886. Isabella Beggs is our great grandmother. More information about Isabella is found on the page of David-Catherine-Isabella Magee.</t>
  </si>
  <si>
    <t>maybe June 29, 1931</t>
  </si>
  <si>
    <t>maybe Minneapolis, Mn</t>
  </si>
  <si>
    <t xml:space="preserve">NOTE 7: According to his birth record, Hugh Beggs was born on March 27, 1875, on Amherst island. His father, Thomas Beggs, was a labourer at that time. Hugh Beggs was a farmer and a fisherman. Hugh's baptism record indicates he was baptised in the Roman Catholic parish of Railton on May 7, 1876, sponsored by John O'Drain and Mary Stephanson.In the censuses for 1881, 1891, and 1901 Hugh was living with his parents, Thomas and Mary Jane Beggs, on Amherst Island. In the 1901 voters' list Hugh was occupied as a  labourer and occupied as a partner in the 1901 census. He was still living with his parents on Amherst Island and employed as a fisherman in the 1911 census.                                                                                                                                                                                                                                                                                                                                                                                                                                                                                                                                                                  </t>
  </si>
  <si>
    <t>John Murray Knox and Mary (nee Keith) are buried at Mount Lawn Memorial Gardens in Whitby, Durham Regional Municipality, Ontario, Canada.</t>
  </si>
  <si>
    <t>On the 1940 voters list, John Knox is a watchman living at 73 Eldon Avenue. Living with him are Mary listed as Mrs John Knox, no occupation; Walter Knox, a stockpicker; and Mrs. Walter Knox, no occupation. This Walter would most likely be John's son.</t>
  </si>
  <si>
    <t>On the 1949 voters list, John Knox is still a watchman living at 73 Eldon Avenue. Still living with him are Walter Knox, who is now a supervisor; and Mrs. Walter Knox. As stated earlier, this Walter would most likely be John's son. John's wife, Mary, had already passed away in 1948.</t>
  </si>
  <si>
    <t xml:space="preserve">On May 11, 1912, the SS Grampian of the Allan Line, sailed from Glasgow with this Knox family on board. The family (with ages in brackets) consisted of: John a farm labourer (43); Mary (41); Jennie (19); Alec (18); Lizzie (11 1/2); Kate (9); Annie (8); Keith (7); Bella (no age); Hannah (no age); Walter (no age). They arrived in Quebec city on May 21, 1912. Their destination is Blackwater Junction, which is about 47 kilometers north of Oshawa. Their land travel will be on the GTR (Grand Trunk Railway). </t>
  </si>
  <si>
    <t>In the 1921 census, for Oshawa, Ontario, John Murray Knox and family are living at 95 Eldon Avenue, in Oshawa. Year of immigration is given as 1911 (actually 1912). Living in this family in 1921 (ages in brackets) are the following. All family members were born in Scotland except the grandson: John, a labourer sheet metal, (52); wife Marrie (misspelled and should be Mary), no occupation (50); son Andrew, a labourer sheet metal (23); son Walter, no occupation (10); daughter Elizabeth an operator for Bell Telephone (15); daughter (name unclear), no occupation (19); and grandson John Dobbins, no occupation, born in Ontario (5)</t>
  </si>
  <si>
    <t xml:space="preserve">In the 1891 census (ages in brackets), John Murray Knox (22) and Mary (nee Keith) (20) are living at 51 Low Street in New Pitsligo. John is a farm servant in 1891. Both John and Mary were born in Tyrie. Living with John and Mary are their daughter Mary A. Knox born in Pitsligo (3), and their son John M. Knox born in Tyrie (4 months) </t>
  </si>
  <si>
    <t>Census of 1901 has John Murray Knox and family living at 49 Back Street, Rosehearty, Aberdeenshire. The family atthis time consists of (ages in brackets): John Knox, an agricultural labourer (horseman) (32); his wife Mary (30); their son John M Knox (10): their daughter Jane K Knox (8); their son Andrew A. Knox (5); and their daughter Elizabeth M Knox (2).</t>
  </si>
  <si>
    <t>William Knox                                                                                                See NOTE 4</t>
  </si>
  <si>
    <t>Elisabeth (Elizabeth) Murray                                                               B approx 1840 - D May 24, 1906</t>
  </si>
  <si>
    <t>Alexander Knox                                                                    B approx 1837 -D July 4, 1874</t>
  </si>
  <si>
    <t xml:space="preserve">a day/ general labourer                                                         </t>
  </si>
  <si>
    <t>Alexander Knox and Elisabeth Murray were married July 1, 1865, at the Free Church manse in New Pitsligo, according to their marriage register. Alexander was a day labourer and a bachelor (not previously married). Elisabeth was living at home and a spinster (not previously married). Alexander was 28 years old, living at 125 High Street in New Pitsligo. Elisabeth was 25 years old, living at 122 High Street. Alexander's father, William was listed as a general contractor. Elisabeth Murray's parents were listed as Walter Murray, day labourer, deceased; and Margaret Murray (nee Petrie), on this marriage register. Witnesses of the marriage were John Murray and John Knox.</t>
  </si>
  <si>
    <t>A birth record for Elisabeth Murray was not found. In the 1851 census for New Pitsligo her age was given as 11 years old, living with her parents and siblings at 120 High Street, in New Pitsligo. In the 1861 census, she was 21 years old living with her mother (head of family) and siblings, still at 120 High Street in New Pitsligo.</t>
  </si>
  <si>
    <t>BIRTH 1791 to 1797</t>
  </si>
  <si>
    <t>from the 1841 and 1851 censuses</t>
  </si>
  <si>
    <t>grandson</t>
  </si>
  <si>
    <t>Gamrie, Banffshire</t>
  </si>
  <si>
    <t xml:space="preserve">A Regimental Record was found for a Walter Murray in the year 1810, enlisted in the 72nd Foot Soldiers. He was born in Gamrie, Banffshire. </t>
  </si>
  <si>
    <t>DEATH 1851 to 1861</t>
  </si>
  <si>
    <t>between the 1851 and 1861 censuses</t>
  </si>
  <si>
    <t>from baptism record</t>
  </si>
  <si>
    <t>BIRTH August 23, 1801. Bapt Aug 27, 1801</t>
  </si>
  <si>
    <t>The baptism record for Margaret Petrie indicates she was born on August 23, 1801 and baptised on August 27, 1801, in the parish of Old Deer. Her parents are listed as John Petrie and Agnes Kelman in Benwalls, and she was "lawfully" born (parents were already married). Her name is spelled Margaret in this record. Witnesses of the baptism were John Petrie in Kirkhill and John Gibb in Benwalls.</t>
  </si>
  <si>
    <t>Birth and death records for Walter Murray were not found. Margaret's name is often spelled Margret in the records. Baptism record for Margaret Petrie was found, detailed below. Death record for Margaret (or Margret) Petrie was not found.</t>
  </si>
  <si>
    <t>The marriage document for Walter Murray and Margaret Petrie was not found.</t>
  </si>
  <si>
    <t>On the birth register of their son, John Murray Knox on December 27, 1868, it is stated that Alexander was a feuar which means a tenant with a perpetual lease at a fixed rent, at 60 Low Street, New Pitsligo. This John Murray Knox wou;d later immigrate to Oshawa, Ontario, Canada.</t>
  </si>
  <si>
    <t>M: Aug 23, 1759 in Old Deer</t>
  </si>
  <si>
    <t>of Benwalls</t>
  </si>
  <si>
    <t>of Aberdour</t>
  </si>
  <si>
    <t>Married Jan 23, 1726, (Old) Pitsligo</t>
  </si>
  <si>
    <t>Andrew Club</t>
  </si>
  <si>
    <t>Married Dec 15, 1761 in Ellon</t>
  </si>
  <si>
    <t>Janet Chalmers</t>
  </si>
  <si>
    <t>Agnes Kelman</t>
  </si>
  <si>
    <t>D: 59 Low Street, New Pitsligo</t>
  </si>
  <si>
    <t>the Knox-Askew Family Tree</t>
  </si>
  <si>
    <t>B: in Strichen, Aberdeenshire</t>
  </si>
  <si>
    <t>On her death record, the informant of Elizabeth's death was her daughter, Ann Norrie (Dancie's wife), who was living at 32 Low Street in New Pitsligo at the time.</t>
  </si>
  <si>
    <t>Oshawa General Hospital, Oshawa, Durham, Ontario, Canada</t>
  </si>
  <si>
    <t>NOTE 3: John Murray Knox married Mary Keith (B1870 - D 1948) on February 8, 1890, at Square in Rosehearty, Aberdeenshire, according to their marriage register. John was a farm servant living at 60 Low Street in New Pitsligo. Mary was a domestic servant living at Square in Rosehearty. Neither Mary Keith was born on November 23, 1870, at 76 High Street, New Pitsligo, Aberdeenshire. John nor Mary had been married before. At the time of their marriage, John's father Alexander Knox was a road contractor. Mary's father Alexander Keith (deceased) had been an engine driver. Mary's mother was Mary Ann (nee Davidson). Mary (nee Keith) Knox died on February 11, 1940 in Oshawa, Ontario.  John Murray Knox and Mary (nee Keith) are the grandparents of Walter Knox who I send emails to, in Ontario. More about this family is found on Walter's link at: https://www.ancestry.com/family-tree/tree/180508216/family/familyview?cfpid=162346130129</t>
  </si>
  <si>
    <t>D: 34 Low Street, New Pitsligo, Aberdeenshire</t>
  </si>
  <si>
    <t>Jane Hutcheon                                                                      Bap:  Feb 8, 1806-D Feb 23, 1869</t>
  </si>
  <si>
    <t>William Knox  Bap: Dec 17, 1799                                        D-Nov 30, 1875</t>
  </si>
  <si>
    <t>BIRTH Baptised December 17, 1799</t>
  </si>
  <si>
    <t>in Parish of Ellon</t>
  </si>
  <si>
    <t>DEATH November 30, 1875</t>
  </si>
  <si>
    <t>34 Low Street, New Pitsligo, Aberdeenshire</t>
  </si>
  <si>
    <t>BIRTH Baptised February 8, 1806</t>
  </si>
  <si>
    <t>in Parish of Old Machar</t>
  </si>
  <si>
    <t>DEATH February 23, 1869</t>
  </si>
  <si>
    <t>from death record</t>
  </si>
  <si>
    <t>on High Street, New Pitsligo, Aberdeenshire</t>
  </si>
  <si>
    <t>about 1832</t>
  </si>
  <si>
    <t>December 18, 1895</t>
  </si>
  <si>
    <t>John Knox                                       See NOTE 1</t>
  </si>
  <si>
    <t>Andrew Knox                                                        See NOTE 2</t>
  </si>
  <si>
    <t>1835</t>
  </si>
  <si>
    <t>April 11, 1895</t>
  </si>
  <si>
    <t>Kaitawa, Tararua, Manawatu-Wanganui, New Zealand</t>
  </si>
  <si>
    <t>NOTE 1: John Knox married Isabella Hadden in New Pitsligo, on January 6, 1857. Isabella was born about 1827 in Tyrie, Aberdeenshire. She died on September 27, 1887 in New Pitsligo, Aberdeenshire. (This information from Walter Knox)</t>
  </si>
  <si>
    <t>NOTE 2: Andrew Knox married Jessica Janet Mathieson on March 23, 1858 in Methlick, Aberdeenshire, Scotland. Jessica was born on October 14, 1839 in Tarves, Aberdeenshire, Scotland (Shallowplough, Aberdeenshire, Scotland). She died on November 7, 1914 at Hawkes Bay, New Zealand.</t>
  </si>
  <si>
    <t>1837</t>
  </si>
  <si>
    <t>Ellon, Aberdeenshire, Scotland</t>
  </si>
  <si>
    <t>July 4, 1874</t>
  </si>
  <si>
    <t xml:space="preserve">Alexander Knox                        See NOTE 3                            </t>
  </si>
  <si>
    <t>NOTE 3: Alexander Knox and Elisabeth Murray were married July 1, 1865, at the Free Church manse in New Pitsligo, according to their marriage register. Alexander was a day labourer and a bachelor (not previously married). Elisabeth was living at home and a spinster (not previously married). Alexander was 28 years old, living at 125 High Street in New Pitsligo. Elisabeth was 25 years old, living at 122 High Street. Alexander's father, William was listed as a general contractor. Elisabeth Murray's parents were listed as Walter Murray, day labourer, deceased; and Margaret Murray (nee Petrie), on this marriage register. Witnesses of the marriage were John Murray and John Knox. The daughter of Alexander Knox and Elisabeth (nee Murray) was Ann Murray Knox and she married George (Dancie) Norrie.</t>
  </si>
  <si>
    <t>James Knox                          See NOTE 4</t>
  </si>
  <si>
    <t>1851</t>
  </si>
  <si>
    <t>New Pitsligo, Aberdeenshire, Scotland</t>
  </si>
  <si>
    <t>March 9, 1927</t>
  </si>
  <si>
    <t>NOTE 4: James Knox married Isabella Smith on December 9, 1871 in New Deer, Aberdeenshire, Scotland. Isabella was born on April 20, 1849 in Methlick, Aberdeenshire. She died on April 11, 1925 in New Pitsligo, Aberdeenshire.</t>
  </si>
  <si>
    <t>Tyrie, Aberdeenshire</t>
  </si>
  <si>
    <t>September 21, 1882</t>
  </si>
  <si>
    <t>Balnamoon Quarry, New Pitsligo, Aberdeenshire, Scotland</t>
  </si>
  <si>
    <t xml:space="preserve">NOTE 2: Walter Murray married Isabella Cadger on February 7, 1857 in Tyrie, Aberdeenshire. Isabella was born on March 3, 1837 in Lonmay, Aberdeenshire. </t>
  </si>
  <si>
    <t>approx 1834</t>
  </si>
  <si>
    <t>In 1861, the census for New Pitsligo lists Margret Murray as the head of the family and a widow. Walter, the father, is not listed so he must have died before this census. The family is still living at 120 High Street in New Pitsligo. Places of birth are the same as the 1851 census. In 1861 the family consisted of, all with last name Murray (ages in brackets):  Margret, house proprietor (60); son John, unmarried, journeyman mason (24); daughter Elisabeth, unmarried, a general servant (21); daughter Ann, unmarried, a dressmaker (17); grandson John (age unclear), born in Tyrie, Aberdeenshire.</t>
  </si>
  <si>
    <t xml:space="preserve">In the 1841 census for New Pitsligo, Tyrie, Aberdeenshire, Walter and Margret Murray and family are living on High Street, in New Pitsligo. This census indicates that all family members were born in Tyrie except the father Walter. In this family are (ages in brackets): Walter Murray, pensioner, (50); Margret Murray (40); son James Murray (10); son Walter Murray (7); son John Murray (4). </t>
  </si>
  <si>
    <t>The census of 1851 for New Pitsligo indicates that Walter and Margret are living at 120 High Street, in New Pitsligo. In this census the birth place for the father Walter is given as Banffshire, Gamrie; and for the mother Margret is Old Deer, Aberdeenshire. The children were all born in Tyrie, Aberdeenshire, which is the Parish where New Pitsligo is located. In this census, the family consisted of (agers in brackets): Walter Murray, head of the family, a Chelsea pensioner, which means army pensioner (64); Margret, wife, (50); son Walter, a scholar (16); son John, a scholar (14); daughter Elizabeth, a scholar (11); daughter Ann, a scholar (4).</t>
  </si>
  <si>
    <t>approx 1831 (from the 1841 census)</t>
  </si>
  <si>
    <t>Aberdeenshire (from 1841 census)</t>
  </si>
  <si>
    <t xml:space="preserve">NOTE 1: James Murray (also known as Jim Murray), </t>
  </si>
  <si>
    <t>James Murray                                                                     See NOTE 1</t>
  </si>
  <si>
    <t>Walter Murray                                               See NOTE 2</t>
  </si>
  <si>
    <t>Isabella (nee Cadger) died on December 24, 1921 at 120 High Street in New Pitsligo, Aberdeenshire, according to Walter Knox.</t>
  </si>
  <si>
    <t>Married Alexander Knox. Mother of Ann Murray Knox</t>
  </si>
  <si>
    <t>The 1871 census lists Walter Murray as a journeyman stone mason, living with his family at 120 High Street in New Pitsligo. This family consisted of (with ages in brackets): Walter Murray born in Tyrie (36); his wife Isabella Murray (nee Cadger), born in Lonmay (32), their son Alexander Murray, a scholar born in Tyrie (12); their son George, a scholar born in Tyrie (9); and their daughter Isabella, a scholar born in Tyrie (5)</t>
  </si>
  <si>
    <t>According to his death record, Walter Murray, 48 years old, died September 21, 1882, between 1:00 and 2:00 PM after an accident  at the Balanamoon Quarry, in New Pitsligo, Tyrie. Walter was crushed and death was immediate. He was a journeyman stone mason. His usual place of residence at the time of death was 120 High Street. Informant of Walter's death was his brother Jim Murray who lived at 51 Low Street in New Pitsligo at that time.</t>
  </si>
  <si>
    <t>In the 1861 census for New Pitsligo, Walter and Isabella are living at 116 High Street with their son Alexander. Ages are (in brackets): Walter Murray, journeyman mason (27); Isabella Murray, no occupation given (23); and son Alexander, born in Tyrie (2).</t>
  </si>
  <si>
    <t>On December 7, 1860, the son of Walter and Isabella, named Walter Murray, died at 20 days old, at 116 High Street, in New Pitsligo. According to his death register, the father was listed as Walter Murray, a journeyman mason, and the mother was Isabella Murray (nee Cadger).</t>
  </si>
  <si>
    <t>In 1881, the census for New Pitsligo lists this family still living at 120 High Street and consisting of (with ages in brackets): head of the family Walter Murray, a journeyman mason (47); his wife Isabella Murray (42); their son George, a general labourer (19); their daughter Isabella, a scholar (14); their son William, a scholar (9); their son Walter, a scholar (5); and their son Joseph (2). It was not uncommon to reuse the name of a deceased child and so 5 year old Walter is clearly not the child who was born and died in 1860.</t>
  </si>
  <si>
    <t>John Murray                                                    See NOTE 3</t>
  </si>
  <si>
    <t>birth record not found approx 1840</t>
  </si>
  <si>
    <t>May 24, 1906</t>
  </si>
  <si>
    <t>approx 1837</t>
  </si>
  <si>
    <t>The 1871 census, Margaret Murray is the head of her family, living in what is called the back house of 60 Low Street, New Pitsligo, Aberdeenshire. This census indicated that Margaret was born in Old Deer and the other family members were born in New Pitsligo. The family consisted of (ages in brackets): Margaret Murray, widow, a bread carrier (71); son John Murray, unmarried a journeyman mason (34); daughter Ann Murray, unmarried, a seamstress (27); and Ann Knox, a scholar, granddaughter (15). Living at 60 Low Street are Margaret Murray's daughter Ann with her husband Alexander Knox and their family.</t>
  </si>
  <si>
    <t>after the 1901 census</t>
  </si>
  <si>
    <t>Tyrie, Aberdeenshire according to Walter Knox</t>
  </si>
  <si>
    <t xml:space="preserve">NOTE 3: According to Walter Knox, John Murray married Isabella Sharp on July 27, 1872 in New Pitsligo; and Isabella was born about 1842. Also according to Walter Knox, Isabella died in 1918.  </t>
  </si>
  <si>
    <t>From the 1881 census of New Pitsligo, John Murray was occupied as a mason.  This family, living at 51 Low Street, consisted of (with ages in brackets): John Murray (44); his wife Isabella Murray (39); their daughter Margaret A Murray a scholar (7); their daughter Mary M Murray (4); and their daughter Bella Murray (1). All family members were born in New Pitsligo.</t>
  </si>
  <si>
    <t xml:space="preserve">In 1891, the census for New Pitsligo lists John Murray and family still living at 51 Low Street. At this census, the family consisted of (ages in brackets): head of the family John Murray, a mason, (54); wife Isabella (50); daughter Mary, a scholar (14); daughter Bella, a scholar (11); son John, a scholar (7); and daughter Lucy, a scholar (5). </t>
  </si>
  <si>
    <t>The 1901 census for New Pitsligo lists this family still living at 51 Low Street, and the family consisting of (ages in brackets): head of the family John, a mason working for others (64); his wife Isabella (59); their daughter Mary, a domestic servant (23); their daughter Lucy, a scholar (15); and their son John, a pupil teacher (17).</t>
  </si>
  <si>
    <t>NOTE 4: Elisabeth Murray married Alexander Knox on July 1, 1865.</t>
  </si>
  <si>
    <t xml:space="preserve">                                     The story of Elisabeth and Alexander is found when you CLICK HERE</t>
  </si>
  <si>
    <t>Ann Murray                                                                           See NOTE 5</t>
  </si>
  <si>
    <t>Walter Murray                                                                      B approx 1791 to 1797-D between 1851 &amp; 1861 census</t>
  </si>
  <si>
    <t>birth record not found approx 1844 to 1847</t>
  </si>
  <si>
    <t>NOTE 5: A birth record for Ann Murray was not found. In the 1851 census for New Pitsligo, she appears as a 4 year old living with her parents at 120 High Street in New Pitsligo. In the 1861 census she appears as 17 years old, living with her mother still at 120 High Street. These census records would put her birth between approximately 1844 and 1847</t>
  </si>
  <si>
    <t>John Murray                                                    See NOTE 6</t>
  </si>
  <si>
    <t>NOTE 6:  It is unknown at this time who the parents of John Murray, the grandson, were. This is to be researched in the future.</t>
  </si>
  <si>
    <t>married April 23, 1795 in Longside</t>
  </si>
  <si>
    <t>D: approx 1782</t>
  </si>
  <si>
    <t>James Knox                                                                                                                                                  Bap: Jun 19, 1720</t>
  </si>
  <si>
    <t>Baptised June 19, 1720</t>
  </si>
  <si>
    <t>Born June 27, 1722 or 1723</t>
  </si>
  <si>
    <t>Baptised in Old Meldrum</t>
  </si>
  <si>
    <t>Approx 1782</t>
  </si>
  <si>
    <t>James Knox and Isobel Greig were married on July 30, 1752 in New Deer</t>
  </si>
  <si>
    <t>April 29, 1753</t>
  </si>
  <si>
    <t>Glasgow, Lanarkshire, Scotland</t>
  </si>
  <si>
    <t>December 31, 1754</t>
  </si>
  <si>
    <t>May 9, 1761</t>
  </si>
  <si>
    <t>January 11, 1759</t>
  </si>
  <si>
    <t>December 23, 1814</t>
  </si>
  <si>
    <t>December 18, 1765</t>
  </si>
  <si>
    <t>November 13, 1880</t>
  </si>
  <si>
    <t>The information on this family is from Walter Knox's ancestor chart for Ann Murray Knox</t>
  </si>
  <si>
    <t>Elizabeth Knox                                   See NOTE 1</t>
  </si>
  <si>
    <t>William Knox                                             See NOTE 2</t>
  </si>
  <si>
    <t>Helen Knox                                                                             See NOTE 3</t>
  </si>
  <si>
    <t>James W. Robert Knox                                                                                     See NOTE 4</t>
  </si>
  <si>
    <t>Christian Knox                                                                                                             See NOTE 5</t>
  </si>
  <si>
    <t>NOTE 1:  Nothing more is known about Elizabeth Knox at this time</t>
  </si>
  <si>
    <t>NOTE 2:  William Knox married Elspeth Oglivie on June 7, 1777 in Old Meldrum, Aberdeenshire. Elspeth was born on October 30, 1756, in Nairnshire, Scotland.</t>
  </si>
  <si>
    <t>NOTE 3:  Nothing more is known about Helen Knox at this time</t>
  </si>
  <si>
    <t>NOTE 4:  James W. Robert Knox married Elizabeth Young on January 19, 1799 in Ellon, Aberdeenshire. Elizabeth was born on February 14, 1766 in Keith, Banffshire, Scotland. Elizabeth died on January 1, 1852, in Scotland</t>
  </si>
  <si>
    <t>NOTE 5:  Nothing more is known about Christian Knox at this time</t>
  </si>
  <si>
    <t>John Young                                                                        B June 19, 1741</t>
  </si>
  <si>
    <t>M: June 26, 1763</t>
  </si>
  <si>
    <t>Margaret Wilson                                                 B Nov 30, 1742</t>
  </si>
  <si>
    <t>B: in Keith, Banffshire</t>
  </si>
  <si>
    <t>B in Keith, Banffshire</t>
  </si>
  <si>
    <t>B: Old Deer</t>
  </si>
  <si>
    <t>Bap: Oct 11, 1778,Old Deer</t>
  </si>
  <si>
    <t>John Petrie                                                                    B: Oct 9, 1778-D 1841</t>
  </si>
  <si>
    <t>document</t>
  </si>
  <si>
    <t>Married June 13, 1712, in Ellon, Aberdeenshire. I have the</t>
  </si>
  <si>
    <t>James Young                                                                        B Oct 12, 1713</t>
  </si>
  <si>
    <t>B: Banff, Banffshire</t>
  </si>
  <si>
    <t>George Young</t>
  </si>
  <si>
    <t>Margaret Wilson                                                                        B June 14, 1716</t>
  </si>
  <si>
    <t>M: Nov 14, 1738 in Keith, Banffshire</t>
  </si>
  <si>
    <t>B: Keith, Banffshire</t>
  </si>
  <si>
    <t>John Petrie                                                                                   B: approx 1725</t>
  </si>
  <si>
    <t>Margaret Delgarno (Dalgarno)                                          B: approx 1728 - D Approx 1765</t>
  </si>
  <si>
    <t>George Petrie                                                        B: Approx 1755</t>
  </si>
  <si>
    <t>Gilbert Tayllor                                                                                                  D: Jan 9, 1774</t>
  </si>
  <si>
    <t>Margrett Wall or Will                                           D: Feb 13, 1745</t>
  </si>
  <si>
    <t>Alexander Watt</t>
  </si>
  <si>
    <t>Janet Smith                                                           B: Jun 28, 1695</t>
  </si>
  <si>
    <t>Agnes Symsoun</t>
  </si>
  <si>
    <t>Andrew Davidson                                           B; Mar 3, 1626</t>
  </si>
  <si>
    <t>Isabel(l) M(a)cLauchlan</t>
  </si>
  <si>
    <t>M: May 12, 1657</t>
  </si>
  <si>
    <t>M: in Aberdour, Fife, Scotland</t>
  </si>
  <si>
    <t>Burial; June 20, 1669                         Parish of Aberdeen</t>
  </si>
  <si>
    <t>Margaret Watt                                                                                  B: Dec 4, 1687</t>
  </si>
  <si>
    <t>Marjorie Murray</t>
  </si>
  <si>
    <t>William Wilson                                                                                                                                B: Aug 1, 1649</t>
  </si>
  <si>
    <t>B: Marnoch, Banffshire</t>
  </si>
  <si>
    <t>M: Apr 28, 1676 in Marnoch, Banffshire</t>
  </si>
  <si>
    <t>Alexander Wilson                                 B: Jun 28, 1695</t>
  </si>
  <si>
    <t>M: Aug 10, 1626 in Edinburgh, Scotland</t>
  </si>
  <si>
    <t>Robert Symsoun</t>
  </si>
  <si>
    <t>Christiane MacKaitney</t>
  </si>
  <si>
    <t>John Davidson                                          D: June, 1667</t>
  </si>
  <si>
    <t>Margaret Logan Mackie                                            B 1781</t>
  </si>
  <si>
    <t>Aberdeenshire</t>
  </si>
  <si>
    <t>B: Monquhitter,</t>
  </si>
  <si>
    <t>a farmer in the 1841 census for Monquhitter</t>
  </si>
  <si>
    <t>July 16, 1832, from Baptism record</t>
  </si>
  <si>
    <t xml:space="preserve">NOTE 4: According to his birth record, William Knox was born March 11, 1873, at 60 Low Street, New Pitsligo, Aberdeenshire. His father Alexander was a general labourer at this time. </t>
  </si>
  <si>
    <t>The 1891 census for New Pitsligo lists William Knox employed as a tailor's apprentice, living with his mother, Elizabeth Knox at 60 low Street. His birthplace is given as Tyrie. He was 18 years old and unmarried in this 1891 census.</t>
  </si>
  <si>
    <t>In the 1901 census for the civil parish of Glasgow Park, in Lanarkshire, Walter is a tailors cutter (28). He is listed as a lodger, living at 243 Gt Western Road, with Thomas Walker (53) and Thomas's sister Elizabeth Walker (51). At the time of his death, according to his death record, William was a journeyman tailor, again living at 60 Low Street in New Pitsligo. He was single. The informant of William's death was his niece, Annie Norrie, living at 32 Low Street, New Pitsligo. This Annie Norrie was Dancie's daughter, who was still living with her parents at that time. An anomolie on the death record of William Norrie is the indication that his mother, Elisabeth Knox (nee Murray) had pre-deceased him. That is incorrect, as his mother's death record is on May 24, 1906.</t>
  </si>
  <si>
    <t xml:space="preserve">In the 1891 census for New Pitsligo, still living at 60 Low Street, are Elizabeth (nee Murray) Knox, born in Tyrie, a widow, living on private means (50); and Elizabeth's son William, born in Tyrie, a tailor's apprentice (18). </t>
  </si>
  <si>
    <t xml:space="preserve">Also living at 60 Low Street in the 1891 census are Elizabeth Knox (the mother of Ann Murray nee Knox) and Elizabeth's son William. This census states that Elizabeth was born in Tyrie, is a widow, and living on private means (50); and William was born in Tyrie, and is a tailor's apprentice (18). </t>
  </si>
  <si>
    <t xml:space="preserve">Also living at 60 Low Street in the 1891 census are George (Dancie) Norrie (33) and Ann Norrie (25) and their children: daughter Ann D. Norrie, a scholar (8); daughter Georgina Norrie, a scholar (5); son Charles Norrie, a scholar (3); and son John K. Norrie (1) </t>
  </si>
  <si>
    <t>Living next door at 58 Low Street is George's (Dancie's) mother Ann Joss Norrie, born in Cumminstown,  a widow, occupied as a wincey weaver (55, but actually 58); George's brother Charles, born in Old Deer, paralysed, single, occupied as a baker (36); and Ann's grandson Alexander Wallace, born in Tyrie (3).</t>
  </si>
  <si>
    <t>Bap: July 17, 1832</t>
  </si>
  <si>
    <t>M: June 7, 1830, in Monquhitter</t>
  </si>
  <si>
    <t xml:space="preserve">BIRTH </t>
  </si>
  <si>
    <t>and 1851 census</t>
  </si>
  <si>
    <t>DEATH between 1841 census</t>
  </si>
  <si>
    <t>BIRTH Dec 16, 1807</t>
  </si>
  <si>
    <t>in Monquhitter</t>
  </si>
  <si>
    <t>assumed to be in New Pitsligo</t>
  </si>
  <si>
    <t>where she lived in the 1871 census</t>
  </si>
  <si>
    <t>but bride's name is Jean</t>
  </si>
  <si>
    <t>The 1861 census for this family was not found</t>
  </si>
  <si>
    <t>Archibald M Duncan                                                                  B approx 1805 - D: betw 1841 &amp; 1851</t>
  </si>
  <si>
    <t>Neither a birth record, nor a death record for Archibald Duncan could be found.</t>
  </si>
  <si>
    <t>D: Poor Lodging House, New Pitsligo, Aberdeenshire</t>
  </si>
  <si>
    <t>July 16, 1832</t>
  </si>
  <si>
    <t>October 31, 1932</t>
  </si>
  <si>
    <t>9 Wales Street, Aberdeen City</t>
  </si>
  <si>
    <t>D: 9 Wales Street, Aberdeen City</t>
  </si>
  <si>
    <t>Tyrie</t>
  </si>
  <si>
    <t>Ann Joss Duncan                                                      See NOTE 1</t>
  </si>
  <si>
    <t>According to one marriage record found, Archibald Duncan and Jean Hutcheon were married on June 7, 1830, in Monquhitter. The bride's name is Jean on this record</t>
  </si>
  <si>
    <t>A baptism record was found for Jean Hutcheon, whose father was Robert Hutcheon from Balthangie, Monquhitter. This baptism date is December 16, 1807.</t>
  </si>
  <si>
    <t>Jane (or Jean) Hutcheon                                                                      Bap Dec 16, 1807 - D Oct 15, 1871</t>
  </si>
  <si>
    <t>Jane Duncan (nee Hutcheon) died on October 15, 1871, according to her death record. She died at the Poor Lodging House, New Pitsligo, Tyrie. This record staes that she was the widow of Archibald Duncan, a woolen weaver. Jane's father is listed as Robert Hutcheon, a crofter, still living, and her mother as Jane (nee Clyne), deceased. The informant of Jane Duncan's death was her son, Archibald Duncan of 11 Low Street, New Pitsligo, who was present at the time of death.</t>
  </si>
  <si>
    <t>I have baptism and death records for both William Knox and Jane Hutcheon. Additional information has not yet been searched for this family</t>
  </si>
  <si>
    <t>Cuminestown, Monquhitter Aberdeenshire</t>
  </si>
  <si>
    <t>the father of John Norrie. John moved to Crandall, Manitoba</t>
  </si>
  <si>
    <t>Julia Thornton Simmons                                                                   See NOTE 2</t>
  </si>
  <si>
    <t>Thornton (Thorny) Simmons                                                                 See NOTE 3</t>
  </si>
  <si>
    <t>George Thornton Simmons                                             See NOTE 4</t>
  </si>
  <si>
    <t>Oscar Edgar Thornton Simmons                                    See NOTE 6</t>
  </si>
  <si>
    <t>Robert Douglas Thornton Simmons                                                                              See NOTE 8</t>
  </si>
  <si>
    <t>More information about this family can be found at: https://www.clanmurray.family/stories-3    OR CLICK HERE</t>
  </si>
  <si>
    <t>In the 1901 census, for the village of Cardinal, Magee is mistakenly spelled McGee. In this census David's age is 49 and birthdate is May 10, 1851 [from other documents it seems more likely he was born in 1849]. Isabella's age is 38 and birthdate is April 16, 1862.  David and Isabella have the following children on this census (birth dates - and ages in brackets): John (July 3, 1881-19), Mary (February 29, 1888-13), David (June 3, 1889-11 which is an error and should be 1890), George (April 8, 1892-9), Thomas (March 19, 1897-4), Clark W (July 3,1899-1).   On this census, David is listed as a factory labourer earning $315.00 per year, which was on par for the times.</t>
  </si>
  <si>
    <t>Called "Little Willie" He died as a child</t>
  </si>
  <si>
    <t>June 16, 1941</t>
  </si>
  <si>
    <t>Gowanlea, Auchreddie, New Deer</t>
  </si>
  <si>
    <t>NOTE 12:  From his death record, Robert Cruickshank was a farmer and married to Elizabeth Creighton The informant of his death was his nephew, William Cruickshank who was living at Mains of Auchreddie, New Deer.</t>
  </si>
  <si>
    <t>24 Long Walk Road, Aberdeen, Scotland</t>
  </si>
  <si>
    <t>NOTE 5:  Mary Duff Cruickshank had a son, Frank George Milne Cruickshank (b: Oct 17, 1894 in New Deer - d: May 25, 1919 in Aberdeen city). Mary then, on November 28, 1900, married Alexander Allardyce (b: May 8,1872 in Crimond, Aberdeenhire - d: June 13,1908 in Newhills/Bankhead), The marriage of Mary and George took place at 213 George Street, in Aberdeen. Together Mary and George  had 3 sons: Frank George (1895), Alexander (b: 1902 ) and Andrew (b: 1906 ).  Lastly, Mary married Alexander Corsar. Mary's death record states she was  a widow of 1st Alexander Allardyce a farm servant and 2nd Alexander Corsar a flax mill worker. Informant of Mary's death was her son A. Allardyce.</t>
  </si>
  <si>
    <t>January 24, 1906</t>
  </si>
  <si>
    <t>Burnside, Pitfour, Old Deer</t>
  </si>
  <si>
    <t>NOTE 4: The death record for Margaret Ironside Cruickshank indicates she was married to John Burnett Birnie, a farmer. The informant of Margaret's death was her husband, now a widower.</t>
  </si>
  <si>
    <t>88 Irvine Place, Aberdeen</t>
  </si>
  <si>
    <t>NOTE 7:  (ref 17, 25)     Hugh Irvine Cruickshank married Eliza Stephen Towler on July 20, 1897, in Millbrex, Aberdeenshire. Hugh's occupation was school teacher.  Children of Hugh and Eliza were 2 daughters, both born in Rosemount:  Lillias (or Lillian), born May 21, 1898; and Betsy Mary, born Aug 17, 1899.  Their daughter Lillias married David Alfred George Curd on July 21, 1926, in St,. Nicholas, Aberdeenshire. There is some evidence for a third daughter named Amelia H Cruickshank (died died Feb 28, 1933), but this requires more investigation to confirm. According to his death record, Hugh Irvine Cruickshank was a teacher of handiwork when he died. His wife, Eliza, was the informant of his death.  Eliza Stephen (nee Towler) died on May 24, 1960.</t>
  </si>
  <si>
    <t xml:space="preserve">George Cruickshank's estate record calls him a Town Officer. His estate was comfirmed by his brother James Cruickshank of Grassiehill, Brucklay, parish of New Deer. George's estate was valued at L174, 7s, 8d. </t>
  </si>
  <si>
    <t xml:space="preserve">NOTE 1:  George Cruickshank married Ellen Napper. The birth record for Ellen is unclear. Children of George and Ellen were: Hugh Cruickshank, Albert Edwin Cruickshank (b: Oct 15, 1896 in Inverurie, Aberdeenshire, d: Dec 30, 1942, in South Aberdeen, Aberdeenshire), and Ellen Elizabeth Mary Cruickshank. Albert Edwin Cruickshank, was in the military and according to his history sheet he served at home from December 29, 1911 until August 4, 1914, and (place unclear) until January 29, 1917. Albert Edwin Cruickshank married Marguerite Roy Kinmond Reith on April 18, 1920, in St, Machar, Aberdeenshire.                                                                                                                                                                                                                                                                                                      George and Ellen's daughter, Ellen Elizabeth Mary Cruickshank married Henry Parkinson Arthur on March 2, 1921, in St. Nicholas, Aberdeenshire                                                From his death record, George Cruickshank at Townhouse, Invurerie.George had been a surveyor for the burgh. The informant of his death was his sister Eliza (Elizabeth). Elizabeth was living at Grassiehill, New Deer, at the time. </t>
  </si>
  <si>
    <t>Grassiehill, Brucklay, New Deer</t>
  </si>
  <si>
    <t>In the 1901 census for New Deer, Aberdeenshire, son Frank Cruickshank (18 years old) is living with his older brother James (38 years old), on the family farm called Grecie Hill. Their father, James Adams Cruickshank had passed away in 1898. Their mother, Mary (nee Taylor) was not found living with them. In this census, Frank was an apprentice joiner employed by others, and James was a farmer and an employer. Also living with Frank and James in this 1901 census are: their sister Elizabeth (23 years old) a general service domestic; and their brother Robert (age 16) occupation unclear, employed by others.  All family members are listed as being single (unmarried) and as having been born in New Deer.</t>
  </si>
  <si>
    <t>According to his will information James Adams Cruickshank was a farmer when he died at Graciehill, parish of New Deer. The informant on his death record is his son James Cruickshank</t>
  </si>
  <si>
    <t>B: Doghillock, New Deer</t>
  </si>
  <si>
    <t>Doghillock, New Deer, Scotland</t>
  </si>
  <si>
    <t>From their marriage register, James Adams Cruickshank and Mary Taylor were married April 1, 1858 in the parish Tyrie, Aberdeen County, Scotland. James was 27 years old, living at Greciehill, New Deer. His occupation was crofter. Mary states her age as 18 years old, born in Doghillock, New Deer. Mary's father, Alexander Taylor was a crofter. Mary's mother's name was given as Margaret Watt with maiden name of Ironside. {David Cruickshank has information on Margaret (Watt) Ironside}</t>
  </si>
  <si>
    <t>Grassiehill, Brucklay, New Deer, Scotland</t>
  </si>
  <si>
    <t>September 8 1944</t>
  </si>
  <si>
    <t>Neller Oldwatt, New Deer</t>
  </si>
  <si>
    <t>According to his death record, William Watt Cruickshank died leaving behind his wife Margaret (nee Clubb). He died at what lloks like Neller Oldwatt in New Deer. The informant of William Watt CruWilliam ickshank's death was his son William Cruickshank who was living in Auchreddie, New Deer at the time.</t>
  </si>
  <si>
    <t>Alexander Taylor                                                                 B: Dec 18, 1817 - D: Jan 8, 1892</t>
  </si>
  <si>
    <t>B: King Edward, Aberdeenshire</t>
  </si>
  <si>
    <t>D Bonnykelly, New Deer</t>
  </si>
  <si>
    <t>Margaret (Watt) Ironside                        B: Mar 13, 1818 - D: June 12, 1906</t>
  </si>
  <si>
    <t>D: Hillhead, Weetingshill, New Deer</t>
  </si>
  <si>
    <t>Mary (nee Taylor) Cruickshank died on June 24, 1911. Her death record states that her reputed father was Alexander Taylor, farmer, deceased. Mary's death record states that her mother was Margaret Ironside, who afterward married Alexander Watt, farmer, deceased. Margaret Ironside and Alexander Watt had 9 children. The informant of Mary (nee Taylor) Cruickshank's death was her son James Cruickshank.</t>
  </si>
  <si>
    <t xml:space="preserve">  I was unable to find original birth records for James Adams Cruickshank, nor for Mary Taylor. I did find items covering James' birth on Ancestry.com</t>
  </si>
  <si>
    <t>B: Cardinal. Ontario</t>
  </si>
  <si>
    <t>D: Convalescent Home, Winnipeg</t>
  </si>
  <si>
    <t>Various records were found for both Jane Hutcheon and Jean Hutcheon. The name Jane appears on her daughter's, Ann Joss Duncan's, birth and death records</t>
  </si>
  <si>
    <t>approx 1840 from 1841 census</t>
  </si>
  <si>
    <t>approx 1837 from the 1841 census</t>
  </si>
  <si>
    <t>born Jan 6, 1835. Baptised Jan 17, 1835</t>
  </si>
  <si>
    <t>Baptised in Monquhitter, Aberdeenshire</t>
  </si>
  <si>
    <t>Isobel Duncan                                         See NOTE 2</t>
  </si>
  <si>
    <t>Jean Duncan                                                            See NOTE 3</t>
  </si>
  <si>
    <r>
      <t>On </t>
    </r>
    <r>
      <rPr>
        <sz val="12"/>
        <rFont val="Cambria"/>
        <family val="1"/>
        <scheme val="minor"/>
      </rPr>
      <t>December 22,</t>
    </r>
    <r>
      <rPr>
        <sz val="12"/>
        <color rgb="FF000000"/>
        <rFont val="Cambria"/>
        <family val="1"/>
        <scheme val="minor"/>
      </rPr>
      <t xml:space="preserve"> 1913, Gladys married David (Dave) Magee in Winnipeg. According to their Official Notice of  Marriage, they were married at 106 Ethelbert Street, Winnipeg, which was the home of the rector of St Margaret's Anglican Church, That rector was A. W. Woods who was the founding rector, as the church was newly constructed in 1912 at the corner of Ethelbert Street and Westminster Avenue. This Notice of Marriage states that David was a grocer, born in Kemptville, and living at 374 Home Street. His denomination is given as Anglican. Gladys was occupied as a clerk, living at 160 Syndicate. David's age was given as 24 although he was really 23. Glady's age was given as 18 although she was really 17.  Glady's father, John Murray, is listed as a merchant on this Notice of Marriage.  Witnesses to the marriage of David and Gladys were H.W. Woods and Walter N. Woods, both of 106 Ethelbert Street. Gladys and David moved to the village of Cardinal Ontario, where David's parents lived. David Magee was not found in Winnipeg again after the 1913 Henderson's Directory. </t>
    </r>
  </si>
  <si>
    <t>2.1. Mary Rae Murray: (B June 6, 1870 in MacDuff, Banffshire - D: December 5, 1939 in Northern District, Aberdeen). Married William Ritchie (B: November 11, 1874 in Aboyne, Aberdeenshire - D: March 23, 1955 in Aberdeen Northern District). William Ritchie's parents were James Ritchie (B: December 4, 1835 in Banchory, Ternan, Kincardineshire - D: November 10, 1915 in Birse, Aberdeenshire) and Isabella Duncan (B: June 25, Strachan, Kincardineshire - D: March 10, 1916 in Birse, Aberdeenshire). William Ritchie and Mary Rae (nee Murray) had 3 daughters and 3 sons, according to Stuart Aiken's family tree</t>
  </si>
  <si>
    <t>Some information about this family has been taken from the Ancestry.com tree of Stuart Aiken, found at this link: https://www.ancestry.com/family-tree/tree/164139553/family?cfpid=412360877751</t>
  </si>
  <si>
    <t xml:space="preserve">3.2 Mary Jean Chalmers Gauld (or Marr): (B April 19, 1860 in Banff, Banffshire - D June 27, 1890 in Boyndie, Banffshire). No spouse or children were reported on Stuart Aiken's family rtree for Mary. Given her birth date (see George, below) and her birth location, this seems erroneous </t>
  </si>
  <si>
    <t>3.1 Barbara Gauld (or Duncan): (B November 30, 1857 in Monquhitter, Aberdeenshire - D unknown). Married John Craig Gill (B January 19, 1856 in Greenlaw, Berwickshire, Scotland - D December 17, 1916 in Edinburgh, Scotland). According to Stuart Aiken, John and Barbara had one child, a daughter named Elizaberh (Lizzie) Greig Gill (or Gauld) (B July 27, 1878 in Boyndie, Banffshire - D September 2, 1958 in Coatbridge, Lanarkshire, Scotland). Elizabeth Gill (Gauld) married Samuel Dale (no information given).</t>
  </si>
  <si>
    <t>3.3 George Gauld: (B April 5,  1860 in Boyndie, Banffshire - D November 19, 1924 in Portknockie, Moray, Scotland). Married Jessie Anne Smith (B November 21, 1863 in Chapel of Garioch - D May 9, 1942 in Portknockie, Moray, Scotland). Jessie was a daughter of James Smith (B May 7, 1883 in Rhynie, Aberdeenshire - D May 23, 1920 in Seafield, Banffshire) and Jane Durno(approx 1838 in Marnoch, Banffshire - D February 18, 1876 in Back Green, Portsoy, Banffshire). George and Jessie has 10 children according to Stuart Aiken's family tree on Ancestry.com</t>
  </si>
  <si>
    <t>3.4 William Gauld: (B May 14, 1862 in Boyndie, Banffshire - D July 5, 1932 in Coffs Harbour, New South Wales, Australia). According to Stuart Aiken's tree on Ancestry.com, on May 8, 1899 in Nerang, Queensland, Australia, William Gauld married Martha Taylor (B approx 1868 - D November 13, 1889 in Queensland, Australia). On March 7, 1891 in Nerang, Queensland, Australia, William married Mary Ferguson (B approx 1870 in Beenleigh, Queensland, Australia - D November 17, 1893 in Ballina, New South Wales, Australia).</t>
  </si>
  <si>
    <t xml:space="preserve">3.5 Elisabeth Gauld: (B Aprl 14, 1865 in Boyndie, Banffshire, Scotland - D September 15, 1947 in New Monkland, Lanarkshire, Scotland). Married James Robertson (B approx 1869 in Strathbogie, Aberdeenshire - D unknown). According to Stuart Aiken's tree on Ancestry. com Elisabeth and James had a son named James Robertson born approx 1887 in Boyndie, Banffshire </t>
  </si>
  <si>
    <t>3.6 Margaret Gauld: B June 11, 1868 in Minnonie, Gamrie, Banffshire, Scotland - D November 28, 1903, Banff, Banffshire, Scotland). Married John Angus (B October 5, 1867 in King Edward Aberdeenshire - D August 20, 1938 in Banff, Banffshire, Scotland). John Angus was a son of John Angus (B approx 1828 in Alvah, Banffshire, Scotland - D December 5, 1911 in MacDuff , Banffshire, Scotland) and Jane Barron (B July 30, 1830 in Boyndie, Banffshire - D February 5, 1918 in Banff, Banffshire, Scotland) Margaret (nee Gauld) and John Angus had 7 children, according to Stuart Aiken's tree on Ancestry.com</t>
  </si>
  <si>
    <t>3.7 Francis (Frank) Gauld: (B May 10, 1870 in Minnonie, Gamrie, Banffshire, Scotland - D January 1, 1950 in Ontario, Canada) Married Margaret Hutchison (B January 1, 1879 in Tingwill, Shetland, Scotland - D 1961) Margaret was a daughter of William Hutcheson (B October 18, 1853 in New Deer - D May 29, 1930 in Brant, Ontario, Canada) and Elizabeth (Eliza/Elsie) McKenzie (B July 5, 1854 in Aberdour, Aberdeenshire - D February 24, 1921 in Brant, Ontario, Canada). Francis Gauld and Margaret (neeHutchison) had 3 sons and no daughters, according to Stuart Aiken's tree on Ancestry.com</t>
  </si>
  <si>
    <t>3.8 Alexander Gauld: (B September 12, 1872 in King Edward, Aberdeenshire - D May 22, 1931 in Ivybank, Lintmill, Cullen, Banffshire, Scotland). Married Margaret Smith (B January 14, 1872 in Fordyce, Banffshire, Scotland - D March 31, 1954 in Tarves, Aberdeenshire). According to Stuart Aiken's tree on Ancestry.com, Alexander and Margaret had 8 children. These children stayed in Scotland.</t>
  </si>
  <si>
    <t>3.9 James Gauld: (B July 5, 1875 in Portsoy, Banffshire, Scotland - D September 11, 1948 in Wishaw, Lanarkshire, Scotland. Married Margaret Brown (B December 6, 1878 in Old Monkland, Lanarkshire, Scotland - D after 1848). According to Stuart Aiken's tree on Ancestry.com, James and Margaret had 6 children. These children all stayed in Scotland except son Duncan Gauld who died in Denver, Colorado, USA.</t>
  </si>
  <si>
    <t>NOTE 3:  According to Stuart Aiken's tree on Ancestry.com, Jean (Jane) Duncan married George Gauld on December 10, 1859, in King Edward, Aberdeenshire. George was born in Boyndie, Banffshire on Jan 13, 1832. he was a son of John Gauld and Margaret Bouie. From Stuart Aiken's tree, George and Jean had 10 children. They were:</t>
  </si>
  <si>
    <t>3.10 Archibalt Gault: (B February 16, 1880 in Boyndie, Banffshire - D unknown). According to Stuart Auken's tree on Ancestry.com, Archibald appears in the 1881 and 1891 censuses for Boyndie. No further information was provided by Stuart's tree.</t>
  </si>
  <si>
    <t>Barbara Duncan                                                                                                                                                                                           See NOTE 4</t>
  </si>
  <si>
    <t xml:space="preserve">According to FindAGrave.com, Dorothy Grace McKie died August 10, 2002 and is buried at Coburg Pine Ridge Cemetery in Coburg, Moreland City, Victoria, Australia, with a birth date given as December 9, 1927. This might or might not be the wife of George Strath Garioch. </t>
  </si>
  <si>
    <t>Also in 1949, Doris Grace McKie is living with her parents and siblings in Bungendore, New South Wales, Australia. Doris's address is Rutledge Mint and the address of the other family members is Rutledge Street. This family consisted of: father Charles Robert, carpenter; mother Emily Maud, home duties; daughter Doris Grace, home duties; daughter Heather Eileen, shop assistant; son William Charles, painter. Doris Grace McKie will marry George Strath Garioch.</t>
  </si>
  <si>
    <t>According to Susan Clarke's (starvingartist57) tree, by clarkesusan on Ancestry.com, George Strath Garioch married Dorothy (Dot) Grace McKie. However, starting in 1958, Doris Grace Garioch appears in the electoral rolls of Australia, living with (presumably married to) George Strath Garioch. The question about her name being Dorothy or Doris, remains to be determined, but I suspect it was Doris. Susan Clarke messaged me that her husband's aunt was Dorothy McKie married to George Garioch.</t>
  </si>
  <si>
    <t>NOTE 1: Ann Joss Duncan's story is found when you CLICK HERE, the page for George Norrie and Ann Joss Duncan on this Excel Workbook.</t>
  </si>
  <si>
    <t>With father John Chalmers:                                                                                                                                                                                                                                                                                                                               4.a.1 James Chalmers (B January 21, 1859 in New Deer, Aberdeenshire - D October 15, 1944 in Kemnay, Aderdeenshire) Married Charlotte Robb Cheves (B Januray 3, 1857 in Crathie, Aberdeenshire - D July 28, 1938 in Kemnay, Aberdeenshire) I have Charlotte's death record. According to Stuart Aiken's tree on Ancestry.com, Charlotte Robb Cheves was a daughter of Robert Cheves (B January 3, 1827 in Peterhead, Aberdeenshire - D December 13, 1902 in Kemnay, Aberdeenshire) and Charlotte Elizabeth Robb (B January 17, 1826 in Peterhead, Aberdeenshire - D January 29, 1922 in Kemnay, Aberdeenshire). James and Charlotte (nee Cheves) Chalmers had 6 children.</t>
  </si>
  <si>
    <t>4.a.3 Elizabeth Chalmers (B November 29, 1862 in New Deer, aberdeenshire - D March 20, 1934 in Aberdeen South District, City of Aberdeen, Scotland). Married George Park (B August 25, 1861 in Fraserburgh, Aberdeenshire - D December 23, 1931 in Peterculter, Aberdeenshire). George Park was a son of George Park (B March 5, 1826 in Rathen, Aberdeenshire - D November 7, 1903 in St Nicholas, City of Aberdeen, Scotland) and Isabella Willox (B August 12, 1830 in Lonmay, Aberdeenshire - D August 25, 1882 in St Nicholas, City of Aberdeen, Scotland). According to Stuart Aiken's tree on Ancestry.com, Elizabeth (nee Chalmers) and George Park had 7 children</t>
  </si>
  <si>
    <t>4.a.2  Ann Chalmers (B October 30, 1860 in New Deer, Aberdeenshire - D April 26, 1930 in St. Nicholas, City of Aberdeen). Married James Alexander Johnston (B January 1, 1859 in Carrick-On-Shannon, Leitrim, Ireland - D November 18, 1943 in Peterhead, Aberdeenshire). James Alexander Johnston was a son of  James Arthur Johnston (no futher information ) and Catherine Forrest (B approximately 1836 in St Cuthberts, Edinburgh). As such the husbands of sisters Ann Chalmers and Margaret Chalmers were brothers.According to Stuart Aiken's tree on Ancestry.com, Ann Chalmers and James Alexander Johnston had 11 children.</t>
  </si>
  <si>
    <t>4.a.4 Margaret Chalmers (B May 7, 1866 in New Deer, Aberdeenshire - D January 17, 1940 in Aberdeen). Married Andrew William Johnston (B July 20, 1864 in Belfast, Antrim, Northern Ireland - D November 27, 1940 in Cruden, Aberdeenshire). Andrew William Johnston was a son of James Arthur Johnston (no further information) and Catherine Forrest (Bapproximately 1836 in St Cuthberts, Edinburgh). As such the husbands of sisters Margaret Chalmers and Ann Chalmers were brothers. according to Stuart Aiken's tree on Ancestry.com, Margaret (nee Chalmers) and Andrew William Johnston had 5 children.</t>
  </si>
  <si>
    <t>4.a.5 John Chalmers February 23, 1869 in New Deer, Aberdeenshire - D September 4, 1937 in Aberdeen Eastern District, City of Aberdeen, Scotland). Married Ann Strachan Green (B April 8, 1867 in Old Machar, Aberdeenshire - D November 4, 1939 in Eastern District, City of Aberdeen, Scotland). Ann Strachan Green was a daughter of William Green (B approximately 1833 in Fyvie, Aberdeenshire, Scotland - D January 29, 1874 in old Machar, Aberdeenshire) and Margaret McRobbie (B unknown - D October 20, 1917 in Rubislaw, City of Aberdeen, Scotland). According to Stuart Aiken's tree on Ancesrty.com, John Chalmers and Ann Strachan (nee Green) had  5 children.</t>
  </si>
  <si>
    <t xml:space="preserve">With father  James Stewart                                                                                                                                                                                                                                                                                                                                                                  4.b.1 William Stewart (B February 12, 1881 in New Pits;igo - D October 22, 1954 in Eastern District, City of Aberdeen, Scotland). Married Catherine (Kate) McRuvie (B January 9, 1880 in Cellardyke, Kilrenny, Fife, Scotland - D approximately 1958 in Aberdeen Eastern District, City of Aberdeen, Scotland). Catherine McRuvie was a daughter of Duncan McRuvie (B approximately 1832 in Cellardyke, Kilrenny, Fife, Sotland - D December 9, 1887 in Cellardyke, Kilrenny, Fife, Scotland) and Margaret Gellatly (B March 27, 1838 in Cellardyke, Kilrenny, Fife, Scotland - D February 7, 1922 in Torry, Nigg, Kincardineshire, Scotland). According to Stuart Aiken's tree on Ancestry.com, William Stewart and Catherine (nee McRuvie) had 2 children </t>
  </si>
  <si>
    <t>4.b.2 Jeannie Stewart (B April 2, 1883 in Aberdeen - D January 22, 1964 in Northern District, City of Aberdeen, Scotland). Married James Sim (B September 21, 1881 in Tamshill Cottage, Alvah, Banffshire, Scotland - D July 9, 1925 in Torry, Nigg, Kincardineshire, Scotland). James Sim was a son of James Sim (B approximately 1854 in Banff, Banffshire, Scotland - D December 24, 1892 in Aberdeen Royal infirmary, Aberdeen) and Sarah Ann Ross (B June 12, 1863 in Muirden Croft, Alvah, Banffshire, Scotland - D January 31, 1904 in Aberdeen, Scotland). According to Stuart Aiken's tree on Ancestry.com, Jeannie (nee Stewart) and James Sim had 3 children.</t>
  </si>
  <si>
    <t>Mary Wilson Duncan                                                                                           See NOTE 5</t>
  </si>
  <si>
    <t>NOTE to SELF: Ann Joss Duncan's mother's name might be found under Jane, or maybe Jean. The name Jane appears on Ann Joss Duncan's birth and death records. The name Jean appears on census records</t>
  </si>
  <si>
    <t>There were 2 Eleanor Brown Norries. This one is the daughter of John and Helen Anabelle (nee Robb)</t>
  </si>
  <si>
    <t>There were 2 Eleanor Brown Norries. This one is the daughter of William and Christina (nee Milne)</t>
  </si>
  <si>
    <t xml:space="preserve">NOTE 5:  Elizabeth Murray Norrie, according to her birth record, was born on January 11, 1892 at 60 Low Street, New Pitsligo, Aberdeenshire. On August 27, 1919 in the United Free Church manse in New Pitsligo, 27 year old Elizabeth married 32 year old George Garioch a journeyman baker. According to his birth record, George was born September 23, 1886, in the Railway Cottages at Aboyne, Aberdeenshire.  He was a son of Peter Garioch a railway porter and Mary (nee Grant). George's parents (Peter and Mary Garioch) were married March 16, 1878, in Aboyne. On the marriage record of Elizabeth Murray Norrie and George Garioch, Elizabeth's occupation was given as dressmaker. Neither Elizabeth nor George had been previously married.  At the time of their marriage, Elizabeth was living at 60 Low Street in New Pitsligo and George was living at 15 Low Street in New Pitsligo. Witnesses of their marriage were Peter Garioch and Barbara Garioch. </t>
  </si>
  <si>
    <t>John William Norrie (born September 9, 1888 according to his obituary) was my Granny's cousin who eventually lived in Crandall, Manitoba. On January 16, 1909, in Ellon, Aberdeenshire, John married Helen Anabelle Robb who was a daughter of William Robb and Catherine Black.. In the early 1960's I went with my dad, Granny, and John's daughter Eleanor Brown (nee Norrie) Begg, to visit relatives in Crandall. The first name of Helen Annabelle (nee Robb) also appears as Nellie on some documents.</t>
  </si>
  <si>
    <t>Christina (nee Milne) Norrie died on January 27, 1928 at 126 High Street, New Pitsligo. Her death record, and also her birth record, give her first name as Christian.</t>
  </si>
  <si>
    <t>A birth record was found that could be for Christina Milne, but with a few differences. On this birth record her name is given as Christian, the same as on her death record. This birth date is May 9, 1860.</t>
  </si>
  <si>
    <t xml:space="preserve">NOTE 5: William Norrie was first married to Christina Milne and then to Elizabeth Cadger (or Fenty). According to their marriage record, William and Christina were married May 29, 1886 at 9 High Street, New Pitsligo. William was a general labourer and Christina was a domestic servant at the time of their marriage. Neither William nor Christina were previously married. The marriage record of William and Christina indicates that William was living at 52 Low Street, New Pitsligo and Christina was living at 9 High Street, New Pitsligo. Christina's parents were James Milne (occupation: carter) and Eleanor (nee Brown). Witnesses at the marriage of William and Christina were James Stuart and Charlotte Birnie. Their tree can be found here:    https://www.ancestry.com/family-tree/tree/154952117/family/familyview?cfpid=172118566320      </t>
  </si>
  <si>
    <t xml:space="preserve">According to his death record, William Norrie was a still general labourer. William died at the Royal Infirmary in Aberdeen. His usual address was 126 High Street in New Pitsligo. William's wife, Elizabeth (nee Cadger), was the informant on William's death record. </t>
  </si>
  <si>
    <t>William Norrie married Elizabeth Cadger or Fenty (formerly Beane) on April 11, 1930. According to their marriage record they were married at 35a Union Street in the city of Aberdeen. William was a forester, and was a widower, living at 126 High Street in New Pitsligo. Elizabeth was a widow, living at 91 High Street in New Pitsligo. From this marriage record, Elizabeth's mother was  Elizabeth Beane, who afterwards married Alexander Gibb a farm servant. No father was named for Elizabeth.</t>
  </si>
  <si>
    <t>Elizabeth (nee Beane) died August 15, 1942 at 126 High Street, New Pitsligo. According to her death record, she was first the widow of James Fenty a farmer then the widow of William Norrie a labourer. Again Elizabeth's mother is listed as Elizabeth Beane, afterwards married to Alexander Gibb a farm servant. Elizabeth's mother was deceased at the time of Elizabeth's death. The informant of Elizabeth's (nee Beane) death was a friend Helen Stuart of 63 High Street, New Pitsligo.</t>
  </si>
  <si>
    <t>NOTE 4:  According to his birth record, John Knox Norrie was born November 14, 1889, at 60 Low Street in New Pitsligo. According to another birth record, on January 23, 1911, at Greenlock, {The meaning of Greenlock is unclear}, New Pitsligo, John Norrie and Williamina Rattray had a son named John Rattray Norrie. Williamina, sometimes called Minnie, was born August 4, 1891 at 18 Low Street, New Pitsligo. John and Williamina married on March 18, 1911, at Greenlock, New Pitsligo.   According to their marriage record John was a journeyman mason living at 60 Low Street New Pitsligo, and Williamina was a domestic servant living at Greenlock. Neither John nor Williamina had been previously married. Williamina's father was William Rattray, a crofter and her mother was Mary (nee Walker). Witnesses of the marriage were Alex (last name unclear?) and Lizzie Norrie. John Knox Norrie was not found in the 1911 census for Aberdeen. On November 3, 1912, John Rattray Norrie died of burns at the Sick Childrens Hospital in Aberdeen (city). Usual residence was given as 63 Low Street, New Pitsligo. He was just under 2 years old.</t>
  </si>
  <si>
    <t>The death record for John Knox Norrie states that he was a stone mason, married to Williamina Rattray then to Martha Coull. Martha Will Coull was born March 8, 1888, in New Aberdour, according to Harold Noble. John Knox Norrie died November 18, 1953, at 3 Church Street, New Pitsligo. The informant of John Knox Norrie's death was his son George who lived at 19 Mid Street, St Combs, Aderdeenshire, at the time.</t>
  </si>
  <si>
    <t>Sept 16, 1925</t>
  </si>
  <si>
    <r>
      <t xml:space="preserve">NOTE 3:  George Norrie was known as "Dancie". He was a teacher of dancing. George Norrie married Ann Murray Knox. Their second child was my granny, Georgina Norrie. More is found on the page of George and Ann. </t>
    </r>
    <r>
      <rPr>
        <u/>
        <sz val="12"/>
        <color rgb="FF0070C0"/>
        <rFont val="Cambria"/>
        <family val="1"/>
        <scheme val="minor"/>
      </rPr>
      <t>HERE</t>
    </r>
  </si>
  <si>
    <t>Baptised April 13, 1849</t>
  </si>
  <si>
    <t>Archibald Duncan                                                                              See NOTE 6</t>
  </si>
  <si>
    <t>William Duncan                                                                        See NOTE 7</t>
  </si>
  <si>
    <t>Baptised June 1, 1844</t>
  </si>
  <si>
    <t>NOTE 7: William Duncan's baptism record lists his father as Archibald Duncan in New Pitsligo and his mother as Jean Hutchison. Witnesses of the baptism were James Johnston and Alexander Kidd.</t>
  </si>
  <si>
    <t xml:space="preserve">NOTE 6: Archibald Duncan's baptism record lists his father as Archibald Duncan a waever in New Pitsligo, and his mother as Jean Hutchison. Witnesses of the baptism were James Smith and James Johnston </t>
  </si>
  <si>
    <t xml:space="preserve">NOTE 2: Isobel Duncan's birth and baptism dates are found on her baptism record. On this record her father is listed as a weaver in Cuminestown, and her mother is listed as Jean Hutcheon. Witnesses of the baptism of Isobel were John Lamb and William Taylor, both of Cuminestown. According to Stuart Aiken on Ancestry, Isobel (Isabella) had a daughter named Mary Rae Murray on June 6, 1870, prior to marrying a George Murray on June 25, 1870, in Banff, Banffshire, Scotland. This George Murray is a son of Alexander Murray and Georgina Ann McPherson. From Stuart Aiken's tree, the 4 children of George Murray and Isobel Duncan were: </t>
  </si>
  <si>
    <t>2.3. Jane (Jeannie) Murray: (B approx 1875 in MacDuff, Banffshire - D: unknown). No spouse or children were reported on Stuart Aiken's family tree for Jane.</t>
  </si>
  <si>
    <t>2.2. George Murray: (B December 8, 1872 in MacDuff, Banffshire - D 1901 in Banff, Banffshire). No spouse or children were reported on Stuart Aiken's family tree for George.</t>
  </si>
  <si>
    <t>2.4. Margaret Inglis Murray: (B approx 1879 in MacDuff, Banffshire - D approx 1883 in Banff, Banffshire). No spouse or children were reported on Stuart Aiken's family tree for Margaret.</t>
  </si>
  <si>
    <t>M: May 8, 1802                                                                   in Monquhitter</t>
  </si>
  <si>
    <t>Alexander Clyne</t>
  </si>
  <si>
    <t>Christian Taylor</t>
  </si>
  <si>
    <t>M: Nov 20, 1777                                         in Monquhitter, Aberdeenshire</t>
  </si>
  <si>
    <t>The information about this family came from Harold Noble who, I believe, got it from Ancestry.com Other sources are cited as applicable</t>
  </si>
  <si>
    <t>Jean Clyne                                   See NOTE 1</t>
  </si>
  <si>
    <t>Mary Clyne                                             See NOTE 2</t>
  </si>
  <si>
    <t>Alexander Clyne                                                                             See NOTE 3</t>
  </si>
  <si>
    <t>Peter Clyne                                                                                     See NOTE 4</t>
  </si>
  <si>
    <t>Isobel Clyne                                                                                                             See NOTE 5</t>
  </si>
  <si>
    <t>Baptised May 22, 1783</t>
  </si>
  <si>
    <t>Monquhitter, Aberdeenshire</t>
  </si>
  <si>
    <t>November 5, 1785</t>
  </si>
  <si>
    <t>NOTE 2:  Mary Clyne married Alexander Ironside on November 28, 1805, in Monquhitter, Aberdeenshire. Nothing more is known about Mary at this time</t>
  </si>
  <si>
    <t xml:space="preserve">Jean Clyne                                           Bap May 22, 1783                                                                                                                                                                                                                                                                                    </t>
  </si>
  <si>
    <t>NOTE 3:  Alexander Clyne: Nothing more is known about Alexander at this time</t>
  </si>
  <si>
    <t>February 6, 1788</t>
  </si>
  <si>
    <t>maybe Monquhitter???</t>
  </si>
  <si>
    <t>October 29, 1790</t>
  </si>
  <si>
    <t>November 29, 1792</t>
  </si>
  <si>
    <t>birth info from Harold Noble</t>
  </si>
  <si>
    <t>In 1841, the census for Tyrie, lists Archibald and Jean Duncan living on Low Street. Tyrie. A parish in Aberdeenshire, contained New Pitsligo and this Low Street is most likely in New Pitsligo. Listed in this census, all with the last name Duncan (with ages in brackets) are: Alexander, a hand loom weaver of linen, (25) Jean (25), Ann (8), Isobel (6), Jean (4), Barbara (1). Also living on Low Street in this census is Margaret Duncan (age 75) which could be Archibald's mother.</t>
  </si>
  <si>
    <t>According to their marriage record, Alexander Clyne and and Christian Taylor, both of the parish of Monquhitter were married on November 20, 1777 in Monquhitter, Aberdeenshire. No other information was given on this marriage record.</t>
  </si>
  <si>
    <t>NOTE 4:  Peter Clyne: Nothing more is known about Peter at this time</t>
  </si>
  <si>
    <t>NOTE 5:  Isobel Clyne: Nothing more is known about Isobel at this time</t>
  </si>
  <si>
    <t>NOTE 1:  According to her baptism record, Jean was presented by Alexander Clyne "in Mill of Auchry" (which was in Monquhitter, Aberdeenshire), and baptised on May 22, 1783. Witnesses of her baptism were (names uncertain) both of Cumminstown.  According to her marriage register, Jean Clyne married Robert Hutcheon on May 8, 1802, in Monquhitter, Aberdeenshire. Nothing more is known about Jean at this time</t>
  </si>
  <si>
    <t>George Birnie Knox first appears in the 1881 census for New Pitsligo as the 9 month old son of James  and Isabella Knox, living at 31 Low Street. In 1881 this family consisted of ( with ages in brackets): James father (31), Isabella mother (32), James son (5), William son (3), and George B son (9 months). As census data was collected in the Spring of the year, George Birnie Knox must have been born in 1880.</t>
  </si>
  <si>
    <t>NOTE 3: Charles Norrie's birth record states he was born at 60 Low Street in New Pitsligo. Charles married Hannah Isabella Dobson who was born June 17, 1883 in West Wylam, Northumberland, England. Isabella was sometimes called Hannah and sometimes Isabella. The 1891 census for England shows Isabella at 7 years old, born in West Wylam, living with her parents and 7 siblings. The marriage record for Charles and Hannah Isabella was not found in Scotland and they might have married in England. A marriage register for July to September 1908 lists the marriage of Charles Norrie of Hexham, which is in Northumberland, England; the spouse is not listed. Charles and Isabella had 3 children: George Norrie (born March 19, 1909 in West Wylam - died February 1996 in Northumberland West); Emily (born July 22, 1910 in West Wylam - died March 2000 in Northumberland); and John (born Sept 14, 1922, in Hexham, Northumberland - died July 2, 1973 in Prudhoe, Northumberland). The 1911 census for England and Wales lists Charles and Isabella living with Isabella's father (William Dobson a widower) and William's 4 sons and one daughter. All these Dobson men were coal miners. Charles Norrie (23) is listed as a Tailer Maker in this 1911 census, and Isabella (27) is listed with no occupation. Their two children at that time are listed: George (2) and Emily (8 months). The tree for Dobson family is here: https://www.ancestry.com/family-tree/tree/38883362/family/familyview?cfpid=202132120509</t>
  </si>
  <si>
    <t>NOTE 6: Archibald Duncan Norrie was the youngest child of George Norrie and Ann Murray (neeKnox). According to his birth record, Archibald Duncan Norrie was born at 59 low Street, New Pitsligo, Aberdeenshire, Scotland. It seems he was never married. In the 1911 census, Archibald is living on Rosehearty Road, Upper Boyndlie, in the parish of Tyrie, Aberdeenshire. Upper Boyndlie is about 9 miles north west of New Pitsligo. Archibald is living in the home of Francis and Elizabeth Anderson, employed as a farm servant, cattle (next word is unclear?).  His birthplace is given as New Pitsligo. Archibald was 16 years old and single in this 1911 census. According to military records, from World War I, Private Archibald Duncan Norrie served in the 1st and then the 5th battalion of the Gordon Highlanders. His service number was 3852. He died of his wounds on either November 15 or 19, 1916. (date of death is given by the Soldiers' Effects record as Nov 15 and by the Commonwealth War Graves as Nov 19). This was the period of the battle of the Somme, in France. According to the Soldiers' Effects record, the person who was informed of his death was his mother, "Annie". Private Archibald Duncan Norrie is buried at (Plot 8, Row D, Grave 8) at the Contay British Cemetery, Contay departement de la Somme, Picardie, France. A cenotaph in New Pitsligo has his name on it. He was just under 22 years old. The gravestone inscription "Till We Meet Again" was requested by his father, George Norrie, of 60 Low Street, New Pitsligo, Aberdeenshire.</t>
  </si>
  <si>
    <t xml:space="preserve"> 4.3.  Jean Fowlie Norrie (B June 28, 1913 in Dykers Croft, New Pitsligo - D November 22, 2003 in Rothienorman, Aberdeenshire). Married Harold Noble on July 16, 1939, in Ban Car Hotel, Crimond, Aberdeenshire. Harold Noble was born April 19, 1912 in New Pitsligo and died March 5, 2000 in Rothienorman. Both Jean Fowlie (nee Norrie) and Harold Noble are buried at Turlundie Cemetery in New Pitsligo. Jean Fowlie (nee Norrie) and Harold Noble were the parents of: John Norrie Noble, Linda Noble, and  Harold Noble (who has provided much of this family's information to me.)          </t>
  </si>
  <si>
    <t xml:space="preserve">4.2.1 Roslyn Norrie married William Buchan on March 16, 1963 in the Rathen Parish Church. William Buchan was born in St Combs. Roslyn (nee Norrie) and William Buchan had 2 daughters: Wilma Buchan and Rita Buchan.                                                                                                                                                                                                4.2.2 George Norrie, son of George Norrie and Margaret (nee Noble) married Gladys (unknown) then later he married Alice (unknown) </t>
  </si>
  <si>
    <t xml:space="preserve">4.1. John Rattray Norrie. Described above    </t>
  </si>
  <si>
    <t xml:space="preserve">4.2. George Norrie (B approx 1912 - D February 28, 1980 at 19 Mid Street, St Combs, Aberdeenshire. Buried at Lonmay Cemetery) Married Margaret Noble (RETS). Margaret was born approx 1920 and died March 13, 1999 at 19 Mid Street, St Combs, Aberdeenshire. She is buried at Lonmay Cemetery. George and Margaret had 2 children: Roslyn Norrie (B approx 1940 - D March 21, 2003 in Mill Road, Bathgate) and George Norrie (B approx 1947 - D unknown).                                                                                                                                                                                                                                                                                                                                                                                                                                                         </t>
  </si>
  <si>
    <t>4.5.1.2 Julie Ann Hawkins married Andrew Julian Dudley ( unknown - D June 15, 2009 at 94 Thirlmere Road, Chesterfield). Julie and Andrew  had the followimg children: Jemma Ann Dudley (B August 19, 1992, and Sphie Dudley (B March 3, 1995). Julie Ann Hawkins later married Simon Grisdale (B May 19, 1970 in Stockport). Julie and Simon had a son named Harry John Grisdale (B January 24, 2007 in Spittal Lane, Chesterfield)</t>
  </si>
  <si>
    <t>D: 43 Low Street, New Pitsligo</t>
  </si>
  <si>
    <r>
      <t xml:space="preserve">Isabella Smith Knox: She was born on May 18, 1907, at 32 Low Street, New Pitsligo. According to her birth record her father was George Birnie Knox, a journeyman stone mason and her mother was Annie Duncan (nee Norrie) Knox. On September 27, 1929 at 3 (address unclear) Aberdeen, Isabella Smith Knox married John George Bruce, son of George Bruce (labourer) and Mary Forbes Bruce (nee Collie). According to their marriage register, at the time of their marriage Isabella was a dressmaker living at 98 Rosemount Viaduct, Aberdeen and John was a factory worker living at 28 Powis Place, Aberdeen. Neither Isabella nor John had been previously married. Witnesses at the marriage of Isabella Smith Knox and John George Bruce were Charles (unclear Bisset?) of 13 Skene Square. Aberdeen and Annie Willburn of 12 Skene Square, Aberdeen.     Later, on February 7, 1942 also at 33 1/2 Rose Street, Aberdeen, Isabella, then widowed and a glove factory worker married Lewis Morrison a journeyman tailor. Lewis was a son of Alexander Morrison a journeyman blacksmith (deceased) and (unclear Eleanor?) Morrison (nee) Keith (deceased).  Lewis Morrison had not been previously married. According to their marriage register Isabella was still living  at 98 Rosemount Viaduct, Aberdeen, and Lewis was living at 211 Brown Street, Aberdeen. </t>
    </r>
    <r>
      <rPr>
        <sz val="12"/>
        <rFont val="Cambria"/>
        <family val="1"/>
        <scheme val="minor"/>
      </rPr>
      <t>This Isabella Morrison was the person whose estate I inherited a small portion of. Isabella Smith (nee Knox) Morrison died on June 22, 1991 at 299 Union Grove, Aberdeen</t>
    </r>
    <r>
      <rPr>
        <sz val="12"/>
        <color theme="1"/>
        <rFont val="Cambria"/>
        <family val="2"/>
        <scheme val="minor"/>
      </rPr>
      <t>.</t>
    </r>
  </si>
  <si>
    <t>February 5, 1865</t>
  </si>
  <si>
    <t xml:space="preserve">6. Charles (3) According to dependant's pension he was killed in action on April 23, 1917; and according to the Arras Memorial in Pas de Calais, France, he was a private, and his parents lived at 126 High Street, New Pitsligo at the time of his death. From the CWWS website his service number was 241043. He served with the 4th Batallion, Gordon Highlanders. He was 19 years old. In World War I, Arras was the site of the Battle of Arras from April 9, 1917 to May 16, 1917. The Arras Memorial commemorates 35,942 soldiers with no known graves. He is likely the Charles Norrie listed on the New Pitsligo cenotaph for World War I.                                                                                                                                                                                                                                               7. Annabella Milne (1). According to her birth record she was born December 28, 1899, at 8 High Street, New Pitsligo. Her father William is listed as a general labourer on this birth record. </t>
  </si>
  <si>
    <t>October 31, 1932                                                                                       9 Wales Street, Aberdeen (the home of her daughter Mrs Drew)</t>
  </si>
  <si>
    <t>after 1932, sister Ann's death</t>
  </si>
  <si>
    <t>approx 1843 from 1851 census; or approx 1841 from sister Ann's obit</t>
  </si>
  <si>
    <t>NOTE 5: According to Stuart Aiken's tree on Ancestry.com, on August 20, 1864 in New Deer Aberdeenshire, Mary Wilson Duncan married Alexander Murray Bruce. She was living in Kemnay at the time of her sister Ann's death in 1932.  WORKING HERE ON STUART'S TREE</t>
  </si>
  <si>
    <t>4.4. Mary Walker Norrie (B approx 1917 - D March 27, 1984 in Mormond Place, Strichen.) Married Charles Clark (B approx 1911 - D October 30, 1989 in Mormond Place, Strichen). Mary is in a photograph I have with her 2nd cousin Charlie Norrie, son of John William Norrie, living in Manitoba) In this photo, Charlie is in military uniform, in Scotland, during World War II.</t>
  </si>
  <si>
    <t>M: July 23, 1853, in Old Deer Parish</t>
  </si>
  <si>
    <t>Ann Joss Duncan's baptism record clearly states that she was born on July 16, 1832 and baptised on July 17, 1832. This baptism record, from the Parish of Monquhitter,  indicates that her father was Archibald Duncan, a weaver, in Cuminestown, and her mother, the wife of Archibald, was Jane Hutcheon. Witnesses to the baptism of Ann Joss Duncan were William Taylor and John Lamb, both in Cuminestown.</t>
  </si>
  <si>
    <t>George Norrie and Ann Joss Duncan were married on Saturday, July 23, 1853. According to their marriage record from the Parish of Old Deer, George and Ann were both residing at Millbreck at the time of their marriage. There was a woolen mill at Millbreck, Aberdeenshire, where they both worked and met according to the 1932 newspaper clipping of her birthday.</t>
  </si>
  <si>
    <t>In 1871 the census for New Pitsligo lists a Jean (not Jane) Duncan, a widow who was born in Monquhitter. This family consists of: Jean Duncan, head of the family, a pauper (65); William Duncan, son, unmarried, a journeyman shoemaker, birth place is unclear but looks like New Pitsligo (23); and (unclear name but looks like last name is Crighton), grandaughter, a scholar (11). Census records are taken in the Spring, and Jane Duncan (nee Hutcheon) would pass away in October. In this 1871 census the family is living in Tyrie's Parish Poorhouse which was located on Low Street in New Pitsligo, Aberdeenshire. Living in the same poorhouse is Jean's daughter Ann Joss Norrie, and her family.</t>
  </si>
  <si>
    <t>Archibald and Jane's daughter, Ann Joss Duncan will be married to George Norrie two years later, in 1853.</t>
  </si>
  <si>
    <t>Living nest door at 60 Low Street in the 1891 census for New Pitsligo is the family consisting of Ann Joss Norrie's son George (Dancie) Norrie (33), George's wife Ann Murray (nee Knox) Norrie (25) and their children: daughter Ann D. Norrie, a scholar (8); daughter Georgina, a scholar (5); son Charles, a scholar (3); and  son John K. (1). Georgina would become my Granny</t>
  </si>
  <si>
    <r>
      <t xml:space="preserve">This Saturday, July 16, 1932 newspaper clipping provides the following information about Ann Joss (nee Duncan) Norrie. She was taught weaving by her father at Monquhitter. Upon her father's death "...her mother was left with a big family, of which she was the eldest. Anxious to do something to ease the family circumstances, Mrs Norrie got a job in a mill at Plaidy, and for the next nine years worked as a loom attendant, starting at six in the morning and finishing at six at night." "At the mill Mrs Norrie met her husband, the late John (sic) Norrie, who was a foreman there, and who died over 60 years ago, after only nine years of married life." {We know she married </t>
    </r>
    <r>
      <rPr>
        <u/>
        <sz val="12"/>
        <rFont val="Cambria"/>
        <family val="1"/>
        <scheme val="minor"/>
      </rPr>
      <t>George</t>
    </r>
    <r>
      <rPr>
        <sz val="12"/>
        <rFont val="Cambria"/>
        <family val="2"/>
        <scheme val="minor"/>
      </rPr>
      <t xml:space="preserve"> Norrie, so the name John is an error}</t>
    </r>
  </si>
  <si>
    <t>The 1891 New Pitsligo census shows Ann Joss Norrie (listed as Annie) living at 58 Low Street. This census says she was born in Cumminstown, is a widow, and is occupied as a wincey weaver (55, but actually 58). Living with Ann Joss Norrie are her son Charles, born in Old Deer, paralysed, single, a baker (36) and Ann's grandson Alexander Wallace, born in Tyrie, which could mean the Parish of Tyrie and not the Town of Tyrie. (3). This Alexander Wallace was the son of Ann Joss Norrie's daughter Charlotte Birnie.</t>
  </si>
  <si>
    <t>NOTE 1: Charles in the 1871 census was a baker's apprentice living at 46 High Street in New Pitsligo . He was a lodger in this census, living in the home of James (unclear Melvin?) a master baker. Charles went back to living with his mother sometime before the 1881 census and continued to do so until his death. The 1891 census states that Charles was paralized. with no further details given. On his death record, Charles was occupied as a bill poster and was single (not married). The informant of his death was his sister-in-law named Ann Norrie who lived at 32 Low Street at the time. This sister-in-law Ann Norrie must be the wife of George (Dancie).</t>
  </si>
  <si>
    <t>NOTE 2:  Ann Ironside Norrie married William Cameron, a gardener. According to their marriage record, they were married on July 6, 1878, at 56 Low Street in New Pitsligo. This is the address of the bride's mother, Ann Norrie in the 1881 census and likely earlier. William's address is given as Towie (a farm), in Aberdour. William Cameron was a ploughman and batchelor. Ann Norrie was a domestic servant and spinster (unmarried). William's parents were William Cameron (a journeyman mason) and Agnes Cruickshank (a general labourer). No connection was found between this Agnes Cruickshank and my Cruickshank family}.  According to her death record, Ann's death was reported by her son-in-law (Wm ?? Unclear) Johnston</t>
  </si>
  <si>
    <t>Of Note:                                                                                                                                                                                                                                                                                                         Ann Joss (nee Duncan ) Norrie lost 2 grandsons during World War I: Archibald, the son of George (Dancie) Norrie and Charles the son of William Norrie. These boys were cousins</t>
  </si>
  <si>
    <t xml:space="preserve">George Norrie was a dance instructor and had the nickname "Dancie". </t>
  </si>
  <si>
    <t>4.5.1 Sandra Jean Norrie: On the web site http://www.newpitsligo.org/photographs_with_a_story.html Sandra says she she was born in 1947 in Rraserburgh, and then lived at 126 High Street in New Pitsligo. On March 15, 1969 in St Lawrence Church, Whitwell, Sandra Jean Norrie married Geoffrey Hawkins (B September 21, 1944), a son of Gabriel Scoffins and Amy (nee Lawrence).   {RAY: Check out the difference in Geoffrey's last name}. Sandra Jean (nee Norrie) and Geoffrey Hawkins had the following 2 children: Geoffrey Richard Hawkins (B March 5, 1974 in Scarsdale Hospital, Chesterfield, England) and Julie Ann Hawkins (B May 19, 1971 in Scarsdale Hospital, Chesterfield, England). It is this Sandra Jean Hawkins (nee Norrie) who wrote an article found HERE (scroll about half way down)</t>
  </si>
  <si>
    <t xml:space="preserve">4.5.1.1 Geoffrey Richard Hawkins had the following child: Baillie Nichole Linton-Hawkins (B November 7, 1998 in Sheffield, England)                                  </t>
  </si>
  <si>
    <t>4.6. William Casson Norrie (B approx 1925 on Greyfriars Street, Aberdeen - D June 16, 1944 in France, as a soldier in World War II). According to the CWWS website, William was a Private, killed in action (near Touffreville, in the Calvados Department, in Normandy, France), Service Number 14678505, with the 5/7th Batallion Gordon Highlanders. He was 18 years old. He is (re)buried at Banneville-La-Campagne War Cemetery, Plot  V, Row A, Grave 13, in Calvados, Normandy, France. Considering that D-Day was June 6, 1944 and William was killed on June 16, 1944 in Normandy, he may have been part of that invasion force.</t>
  </si>
  <si>
    <t>the Royal Infirmary in Aberdeen City</t>
  </si>
  <si>
    <t>According to her birth record, Ann Murray Knox was a daughter of Alexander Knox, a day labourer and Elisabeth Knox (nee Murray). Alexander Knox and Elisabeth Murray were married on July 1, 1865, which is less than 2 months before Ann Murray Knox was born. At the birth of Ann Murray Knox, her maternal grandmother, Margaret Murray (nee Petrie), that is Elisabeth's mother, was present.</t>
  </si>
  <si>
    <t>The death record of Ann Duncan (nee Norrie) Knox states that Ann's usual residence was 59 Baker Street, City of Aberdeen. This record indicates that Ann was the widow of George Birnie Knox, a journeyman building mason, and states that her parents were George Norrie, dancing instructor (deceased) and Ann  (nee Knox) Norrie (deceased). The informant of Ann's death was her daughter Isabella Morrison. A death record for George Birnie Knox was not found</t>
  </si>
  <si>
    <t>George Norrie's and  Ann Murray Knox's first child was a daughter Ann Duncan Norrie, born out of wedlock in 1882. I could not find a birth record for Ann. George's second child was Georgina Norrie who was also born before George and Ann were married. On Georgina's birth record the parents are George Norrie and Ann Knox. This Georgina Norrie was my Granny.</t>
  </si>
  <si>
    <t>According to her death record, Ann Murray (nee Knox) Norrie passed away at 43 Low Street, but her usual residence was 59 Low Street, in New Pitsligo. The address 43 Low Street is where her mother-in-law, Ann Joss (nee Duncan) Norrie had lived in the 1911 census. Ann Joss had previously passed away in 1932. The death record for Ann Murray (nee Knox) Norrie states that her father, Alexander Knox (deseased), had been a general labourer, and her mother was Elizabeth Knox (nee Murray) (deceased) The informant of Ann Murray (nee Knox) Norrie's death was her son, John Knox Norrie, whose residence is not given on the death record.</t>
  </si>
  <si>
    <t>John Knox Norrie was the informant of his father's (George "Dancie" Norrie) death in 1925. At that time John was living at 28 Blackfriar's Street, in Aberdeen. John Knox Norrie was also the informant of his mother's death at 43 Low Street in 1935, but his address was not given on this record.</t>
  </si>
  <si>
    <t>Williamina (nee Rattray) Norrie died January 31, 1946 at 3 Church Street, New Pitsligo. According to her death record her husband, John Norrie was a stone mason. This record states that her father was William Rattray a farmer (deceased) and her mother was Mary (nee Walker) Rattray (deceased). The informant of Williamina's death was her husband, John Norrie</t>
  </si>
  <si>
    <t>DEATH November 8, 1885</t>
  </si>
  <si>
    <t>Margaret (nee Petrie) Murray died in 1885. According to her death register she passed away on November 8th and the death was registered on November 9th, 1885. Her death date is erroniously reported on Ancestry.com as November 10, 1888, which is impossible with the death registration date, very clear on her death record. Her address in New Pitsligo at time of death is unclear but possibly 60 Low Street. The informant of her death was her son John Murray of 31 Low Street, New Pitsligo. According to her death register Margaret's father was John Petrie, a cattle dealer (deceased) and her mother was Agnes Petrie (nee Kelman) (deceased)</t>
  </si>
  <si>
    <t>a cattle dealer</t>
  </si>
  <si>
    <t>Margaret (Margret) Petrie                                                                      B Aug 23, 1801-D Nov 8, 1885</t>
  </si>
  <si>
    <t>Elisabeth (Elizabeth)Murray                                                                   See NOTE 4</t>
  </si>
  <si>
    <t>Alexander Knox                                                                                        See NOTE 2</t>
  </si>
  <si>
    <t>NOTE 2: No further information was sought for Alexander, yet</t>
  </si>
  <si>
    <t>In the 1881 census for 60 Low Street in New Pitsligo, Margret (nee Petrie) Murray (80 years old and a widow) is living with her daughter Elizabeth (nee Murray) Knox (41 years old and a widow) and Elizabeth's children. From this 1881 census, Margret was formerly a nurse. Elizabeth is listed as a general labourer's widow, referring to her deceased husband Alexander Knox The children living with their mother and grandmother are Elizabeth's daughter Ann, a lace weaver (15 years old), Elizabeth's son John a scholar (12 years old), and Elizabeth's son William a scholar (8 years old). All family members were born in New Pitsligo except Margret who was born in Old Deer, according to this 1881 census. Elizabeth's daughter Ann would marry George "Dancie" Norrie on August 13, 1887.</t>
  </si>
  <si>
    <t xml:space="preserve">In the 1911 census for New Pitsligo (with ages in brackets) are George B. Knox, born in Aberdour, a stone mason-builder, employed as a worker in the granite merchant industry (30); Annie D Knox, not employed, this is Ann Duncan Knox (nee Norrie) (28); and their daughter Isabella (3). This family was living at 42 Low Street in New Pitsligo.  Ann Duncan (nee Norrie) Knox's mother, Ann Joss (nee Duncan) Norrie is living at 43 Low Street in this 1911 census. The 3 year old daughter of George Knox and Annie Duncan (nee Norrie) Knox was named Isabella Smith Knox. </t>
  </si>
  <si>
    <t>This Jane Hutcheon is not to be confused with the Jane Hutcheon who married Archibald M. Duncan on June 7, 1830 in Monquhitter . They are diffrrent people.</t>
  </si>
  <si>
    <t>This Jane Hutcheon is not to be confused with the Jane Hutcheon who married William Knox on August 12, 1825 in Ellon . They are diffrrent people.</t>
  </si>
  <si>
    <t>From Waltrer Know in Ontario, the tree of this Andrew Knox and Jessica Janet MathiesonKnox is found at this LINK (copy and paste the URL): https://www.ancestry.com/family-tree/tree/180508216/family?cfpid=162407474879</t>
  </si>
  <si>
    <t>Married Elizabeth Murray in New Pitsligo</t>
  </si>
  <si>
    <t>NOTE 4: According to Stuart Aiken's tree on Ancestry.com, on May 8, 1858,  Barbara Duncan married John Chalmers in New Pitsligo, Aberdeenshire. John Chalmers (B approximately 1823 in New Deer - D August 14,1877 in Auchmaladdie, New Deer, Aberdeenshire) was a son of William Chalmers of New Deer, Aberdeenshire and Isabella Priest of Monquhitter, Aberdeenshire. Barbara and John Chalmers had 5 children. John died in 1877. On January 2, 1881 Barbara married James Stewart (B approximately 1862 in Denbigh, Denbighshire, Wales - D January 13, 1945 in Woodend Hospital, Aberdeen, Aberdeenshire). Barbara and James Stewart had 2 children according to Stuart Aiken's tree on Ancestry.com. From Barbara's obituary, John Chalmers was a farmer and James Stewart was a fishmonger. Barbara Duncan's children were:</t>
  </si>
  <si>
    <t xml:space="preserve">NOTE 8:  On September 12, 1922, in Cardinal Ontario, when Hazel Isabella (Isobel on marriage certificate) Magee was 20 years old, she married 24 year old Elmer Harold Raycroft (B 1898 - D October 29, 1988), a garage owner in Cardinal. Hazel was not employed. Elmer Harold Raycroft was a son of John Raycroft (born in Ontario) and Caroline (nee Burchell). Elmer was born in Union City, Tennessee, USA. Witnesses to the marriage of Hazel and Elmer were Clark Wallace Magee and Margory Lou Prosser, both of Cardinal. The marriage took place at St Pauls's Church in Cardinal and was performed by C.A. (unclear "Fopseneh"), Church of England. Neither Hazel nor Elmer had been previously married. Hazel and Elmer were both Anglican. Hazel and Elmer are buried at the Anglican Cemetery, Cardinal, Ontario. Their one child was a daughter, Rhonda (Rhonnie) born June 8, 1924  Rhonda's first marriage to Jim (unknown last name) ended in divorce, with no children. In 1958 Rhonda married Donald McKay Elliott (born April 7, 1927) in Toronto Ontario. At some point in time their residence was St Lawrence Lodge Home (possibly on Prescott Road, Prescott, Ontario) likely the one in Brockville, Ontario, which originally opened in 1970. Rhonda suffered brain damage from an anesthetic in 1972. Donald died June 11, 1975.  Rhonda had an operation for cancer of the tongue in November 1993. She died April 30, 1994 and was buried May 4, 1994. Rhonda and Donald are both buried at the Blue Church Cemetery, in Prescott, Ontario. Rhonda and Donald had no children. </t>
  </si>
  <si>
    <t xml:space="preserve">NOTE 2: According to his death record, James Jack Cruickshank was a retired farmer when he died. This death record says he was single which indicates that he never married. The informant of his death was his brother William Cruickshank who lived at Hope Cottage, Brucklay, New Deer, at that time. The will information for James Jack Cruickshank says he was a farmer at Grassiehill in the parish of New Deer, when he died. His obituary (in cuttings from Harold Noble) says, "Funeral on Thursday. 2nd September, at One o'clock, to Turlundie Churchyard, New Pitsligo." </t>
  </si>
  <si>
    <t>Frank Cruickshank (21 years old) and Georgina Norrie (19 years old) were married on Friday, December 9, 1904, at the Freemasons Hall in New Pitsligo, Tyrie. According to their marriage register Francie (Frank) Cruickshank was a journeyman carpenter. No occupation is given for Georgina. Neither Frank nor Georgina had been married previously. Frank's residence is given as Turfhill, New Deer, and Georgina's residence is given as New Pitsligo on this marriage register. Frank's parents are listed as James Cruickshank, farmer (deceased), and Mary Cruickshank (nee Taylor). Georgina's parents are listed as George Norrie, teacher of dancing, and Ann Murray Norrie (nee Knox). Witnesses at this wedding were Robert Cruickshank and Annie Norrie. The wedding of Frank and Georgina was officiated by Alexander Craib, minister in New Pitsligo. The wedding announcement appeared in the 'Peterhead Sentinel and General Advertiser for Buchan District' on Saturday, December 17, 1904. This announcement states that Georgina is the second daughter of George Norrie, teacher of dancing, of 32 Low Street in New Pitsligo.</t>
  </si>
  <si>
    <t>On Tuesday, October 10, 1899 the 'Buchan Observer and East Aberdeenshire Advertiser' reported that the previous Friday (October 6, 1899)  the Norrie family from New Pitsligo gave a variety entertainment in the Temperance Hall in Cuminestown of two hours duration consisting of songs, recitations, violin solos, and duets interspersed with costume dance. This newspaper article describes the violin playing of Miss Norrie (presumably one of George and Elizabeth's daughters) "being especially admired. Mr Norrie gave exhibitions of conjuring, juggling, and ventriloquism which astonished many of those present, and firmly established his reputation as an adept in these arts." {Cliping from Harold Noble}</t>
  </si>
  <si>
    <t>On Tuesday, March 24, 1908, the 'Buchan Observer and East Aberdeenshire Advertiser' carried an article of a leap year dance in Brucklay. (Brucklay is a hamlet in New Deer Parish, Aberdenshire). This article includes Mrs Cruickshank (who would be Georgina, nee Norrie), Mr, Cruickshank (who would be Frank Cruickshank), and George Norrie "Dancie"), plus other family members.</t>
  </si>
  <si>
    <t>In this 1911 census of New Pitsligo, the family unit of Georgina consists of (with ages in brackets): Georgina Cruickshank head of the family, joiner's wife, born in New Pitsligo (25); and daughter Hilda M. Cruickshank, born in New Pitsligo (4), as mentioned living at 60 Low Street. At the same time, in the 1911 census of Winnipeg, Manitoba, Canada, Frank Cruickshank is listed as a lodger living at 734 Beverley Street, occupied as a "carpenter at house building". He had sailed to Canada upon the steamship Ionian of the Allan Line in 1910.</t>
  </si>
  <si>
    <t>of "Borraughill"</t>
  </si>
  <si>
    <t>On December 21, 1735 George Anderson was baptised,. His parents according to his baptism record were Alexander Anderson and Margaret Kidd, "at the Old Mill". This indicates that the parents were living at the Old Mill. Witnesses at George Anderson's baptism were, "Arthur (unclear "Mories"?) there &amp; Thomas Will in Newhill." This baptism record has "Lord's Day" in brackets but December 21. 1735 was a Wednesday.</t>
  </si>
  <si>
    <t>D: Misericordia Hospital, Winnipeg</t>
  </si>
  <si>
    <t>D: Winnipeg, Manitoba</t>
  </si>
  <si>
    <t>November 16, 1868</t>
  </si>
  <si>
    <t>Strangely, from their respective death records, both George and Elizabeth died on November 16th. Also strangely, Elizabeth's death record says she was widow of George Cruickshank, but George has not yet died.</t>
  </si>
  <si>
    <t>George Cruickshank died on November 16, 1868 at "Greciehill, New Deer". According to his death record, he was a crofter and the widower of Elizabeth Jack. George Cruickshank's death record states that his parents were William Cruickshank, a crofter; and (unclear) Lucas. The informant of George Cruickshank's death was his son James. That is James Adams Cruickshank.</t>
  </si>
  <si>
    <t>Married Dec 5, 1818 in Parish of Longside, Aberdeenshire</t>
  </si>
  <si>
    <t>According to their marriage register, George Cruickshank and Elizabeth Jack were married on December 5, 1818, in the Parish of Longside. This marriage states. " George Crookshank [sic] &amp; Elizabeth Jack both of this parish &amp; settled in the Kirktown."</t>
  </si>
  <si>
    <t>a Farmer, died in Ardlaw                                                            Married in Parish of Tyrie. Dec 28, 1766</t>
  </si>
  <si>
    <t>The census of 1871 for St Mary's Parish in the town of Monmouth, shows Thornton is a painter. He was also a glazier. He is listed in this census as a widower and is living with his parents at (unclear Berkley?) Court. Thornton's son James is living with them. Thornton married Louisa Richards in 1872 in Newport, Monmouthshire.</t>
  </si>
  <si>
    <t>In 1882 Thornton and Louisa travelled to Liverpool, England, and on May 25 , 1882, they and their family boarded the ship "Sarmatian" set sail for Canada. They arrived by train in Winnipeg on June 14, 1882. According to the article "Point Douglas pioneer recalls 'Canvas City'" (Winnipeg Tribune, April 3, 1971) son Owen Simmons said, we lived in tents the first two winters we were here."</t>
  </si>
  <si>
    <t>The April 3, 1971 article in the Winnipeg Tribune describes the early days in Winnipeg when it was known as "Canvas City" because of all the tents that pioneers lived in. The article says, "The Simmons boys lived in one where Henry and King intersect now. That's where the packing case shack was built. To move it east and north, across Main Street, and across the CPR's new tracks, they waited for an icy day [quoting Owen] 'and skidded it...when we got as far as the present Watkins Bldg., Anabella and Higgins, there was a spring thaw. So we camped out until the next snow. The move took three days. '" Born in 1880, Owen was just a young boy when this was happening.</t>
  </si>
  <si>
    <t>The Winnipeg Tribune newspaper, on June 17, 1907, carried a notice that says, "The offer of Thornton Simmons to sell lots 31 and 72, part of lot 27, of the parish of St John, plan No. 107, together with buildings situated thereon, which property is required for the Sutherland avenue extension, for the sum of $8,000, be accepted, and cheque ordered to issue on receipt of title satisfactory to the city solicitor." According to the newspaper reports, in February, 1907, Thornton was offered $4,300. He held out and was offered $8,000 in June, 1907, which is worth $273,800 today (2022).</t>
  </si>
  <si>
    <t>On October 10, 1963 the Winnipeg Tribune newspaper carried two notices indicating the intention of the City of Winnipeg to issue two land titles, one to Thornton Simmons senior and one to his wife Louisa Simmons. The lands are lot 32 (Title #340434) and lot 12 (Title #82957), both on Plan of Survey 107 in the Parish of St John. This time was long after both Thronton and Louisa had passed away so could have been to settle some legal requirement. It does seem to indicate that the Simmonses had additional lots (lots 32 and 12) which were not mentioned in the 1907 newspaper reports.</t>
  </si>
  <si>
    <t>Glendale, Arizona</t>
  </si>
  <si>
    <t>January 27, 1963</t>
  </si>
  <si>
    <t>Francis (Frank) Edwin Thornton Simmons                                      See NOTE 7</t>
  </si>
  <si>
    <t>D: Invermere B.C</t>
  </si>
  <si>
    <t>Verna Eileen Magee                            see NOTE 2</t>
  </si>
  <si>
    <r>
      <t>NOTE 1: Ancestry.ca has this birth dtae the same (August 8, 1915, but only registered in Winnipeg in 1921. It might be that the birth was not registered at the time in Ontario, or that it was</t>
    </r>
    <r>
      <rPr>
        <u/>
        <sz val="11"/>
        <color theme="1"/>
        <rFont val="Cambria"/>
        <family val="1"/>
        <scheme val="minor"/>
      </rPr>
      <t xml:space="preserve"> re-</t>
    </r>
    <r>
      <rPr>
        <sz val="11"/>
        <color theme="1"/>
        <rFont val="Cambria"/>
        <family val="1"/>
        <scheme val="minor"/>
      </rPr>
      <t>reg</t>
    </r>
    <r>
      <rPr>
        <sz val="11"/>
        <color theme="1"/>
        <rFont val="Cambria"/>
        <family val="2"/>
        <scheme val="minor"/>
      </rPr>
      <t>istered in Winnipeg when the family moved back to Winnipeg.</t>
    </r>
  </si>
  <si>
    <t>NOTE 2: Ancestry.ca has Verna's birth date as June 7, 1918</t>
  </si>
  <si>
    <t>The children of James Simmons and Florence (nee Oakley) were:</t>
  </si>
  <si>
    <t>Manitoba Vital Statistics, and the newspaper report (of his living 41 years in one dwelling) has Thornton Simmons birth date as September 17, 1844. Thornton's actual birth records in Wales has not yet been sought.</t>
  </si>
  <si>
    <t>Thornton Simmons                                                                        B Sept 17, 1844-D Oct 26, 1930</t>
  </si>
  <si>
    <t>September 17, 1844, in Monmouth Wales</t>
  </si>
  <si>
    <t>October 26, 1930</t>
  </si>
  <si>
    <t>According to Manitoba Vital Statistics death record, and his obituary, Thornton Simmons passed away on Sunday, October 26, 1930 in his home at 164 Syndicate.</t>
  </si>
  <si>
    <t>NOTE 7:  Thomas Thornton Simmons was married to Mary Ann Lynch on September 30, 1867. She was 18. His profession is listed as "gunner". Tom's father, James, is listed as a pasterer.  Mary's father, Cornelius Lynch is listed as a porter.</t>
  </si>
  <si>
    <t>Julia Thornton Simmons                                                                                          See NOTE 1</t>
  </si>
  <si>
    <t>Owen Thornton Simmons                                                               See NOTE 2</t>
  </si>
  <si>
    <t>Alice Thornton Simmons                                                                               See NOTE 4</t>
  </si>
  <si>
    <t>Thornton Simmons                                  See NOTE 5</t>
  </si>
  <si>
    <t>Amy Thornton Simmons                                   See NOTE 6</t>
  </si>
  <si>
    <t>Polly Thornton Simmons                           See NOTE 8</t>
  </si>
  <si>
    <t>Catherine Jones                               See NOTE 9</t>
  </si>
  <si>
    <t>James T Simmon(d)s                                             See NOTE 10</t>
  </si>
  <si>
    <t>Thomas Thornton Simmons                                            See NOTE7</t>
  </si>
  <si>
    <t>NOTE 5:  Thornton Simmons was baptised on October 15, 1844 in Monmouth, Monmouth, Wales. On his baptism record (on Ancestry.com) the family name was spelled Simmonds.</t>
  </si>
  <si>
    <t>September 17, 1844. Baptised October 15, 1844</t>
  </si>
  <si>
    <t>1.d.1 Gloria Simmons. Gloria was born in approximately 1933. She married Gilbert Gary Baker. Gloria and Gilbert had 7 children named (all last names Baker): Cyndie, Judy, Gary, Rob, Sherri, Dawn, and Laurie</t>
  </si>
  <si>
    <t>Baptised November 7, 1852</t>
  </si>
  <si>
    <t>Baptised in Parish of Monmouth, in the County of Monmouth, Wales</t>
  </si>
  <si>
    <t>1.c Lilian Gwendoline Thornton Simmons (known as Gwen) was born in Winnipeg on August 26, 1895, according to her Manitoba Vital Statistics birth record. She never married. Gwen was still alive at the passing of her sister Jessie in 1972. The Winnipeg Tribune on June 11, 1979, published a notice to creditors regarding Gwen Thornton Simmons, late of the City of Winnipeg, spinster, deceased. An obituary was not found for Gwen.</t>
  </si>
  <si>
    <t>Owen William Thornton (Rolly) Simmons                                                   See NOTE 5</t>
  </si>
  <si>
    <t>1.b  Ethel Simmons was born in Winnipeg on August 14, 1893, according to her Manitoba Vital Statistics birth record. She never married. According to her death record from Manitoba Vital Statistice, Ethel Simmons passed away on February 24, 1924, in Winnipeg. An obituary was not found for Ethel (nor Ethyl) Simmons.</t>
  </si>
  <si>
    <t>1.d.2. Carol Simmons. Carole never married. She was living in Brandon at the time of her father's death in 1980, according to the obituary.</t>
  </si>
  <si>
    <t>1.d.3 James Simmons born September 16, 1942 and baptised April 11, 1943. According to his baptism record in the register of the First Lutheran Church (Icelandic Lutherans) in the city of Winnipeg, his full name was James Llewellyn Thornton Simmons, exactly the same as his father. His parents' names are stated on this baptism record. James was living in Ottawa at the time of his father's death in 1980. James married (name unknown at this time) and had 2 children: Sarah and James</t>
  </si>
  <si>
    <t>1.d Llewellyn Simmons, born June 12, 1906 was named James Llewellyn Thornton Simmons, as indicated on his Manitoba Vital Statistics birth and marriage records. In his early years, he seems to have gone by the name Llewellyn as appears on census records. Later he went by "Jim", as seen in his sister Jessie's obituary. Llewellyn married Johanna Humur Johannesson in Winnipeg, on October 4, 1930. His obituary printed in the Winnipeg Tribune on July 4, 1980 states he passed away suddenly on July 2, 1980 at the Grace Hospital. He had been employed with Canada Post Office for 37 years prior to his retirement. His obituary indicates masonic affiliation in Brandon, Manitoba. It states their present address was 555 Burnell Street (Winnipeg), and gives Johanna's name as Johanna Unrur (instead of Humur). Lewellyn is buried at Brookside Cemetery. Johanna died in 1993 at the age of 85 (I was not able to find birth or death records for Johanna).  Children of Llewellyn Simmons and Johanna (nee Johannesson) were:</t>
  </si>
  <si>
    <t>1.a  Jessie Thornton Simmons was born in Winnipeg on June 15, 1892, according to her Manitoba Vital Statistics birth record. Jessie never married. According to her obituary, Jessie passed away on March 22, 1972, at Winnipeg General Hospital. Jessie was living at 959 Garfield Street at the time of her death. Jessie was employed by Eatons for 44 years, retiring in 1952. Jessie Simmons started the Junior Congregation at Old St Andrews Church on Elgin Avenue in Winnipeg. She is buried at Elmwood Cemetery.</t>
  </si>
  <si>
    <t>6.c  Lyle (or Lile) Thornton Simmons was born February 19, 1909, according to his Manitoba Vital Statistics birth record. He died in July, 1909. His death is recorded by Manitoba Vital Statistics as Leslie (not Lyle) Simmons, on July18, 1909 in Winnipeg. Elmwood Cemetery records interment of Lisle Simmons on July 18, 1909, in the family lot of Oscar and Louise.</t>
  </si>
  <si>
    <t xml:space="preserve">6.g Richards Farley Thornton Simmons was born October 28, 1915, according to his Manitoba Vital Statistics birth record. (His name was Richards with an "s") His Manitoba Vital Statistics marriage record states he married Ethel Jean Bartlett on March 14, 1942. She might have gone by the name Jean. Richards served in the Canadian Air Force in Canada as an ordinance person destroying bombs that appeared to be troublesome. His working career was with Winnipeg Transit, driving a bus. Richards and Ethel had 2 sons, Gary and Jim. Neither records of death nor obituaries nor gravesites were found for either Richards nor Ethel, but Richards was a pallbearer for his mother's funeral on November 6, 1963. </t>
  </si>
  <si>
    <t>6.g.1 Gary Richard Simmons, son of Richards Farley Thornton Simmons and Ethel Jean (nee Bartlett) became a mechanical engineer, graduating from the University of Manitoba in 1966. Gary married his wife Grace in Pine Falls, Manitoba on June 29, 1968. Gary and Grace had two children: Brent and Melissa. {I talked to Gary once on the phone between 1992 and 2001, when he was working at Pinawa, Whiteshell Nuclear Research Station. We started comparing notes and discovered we are related.} Gary's obituary was published in the Winnipeg Free Press on June 6, 2019. It states he was born September 21, 1944, and passed away June 2, 2019, at the Pinawa Hospital. Sobering Funeral Chapel and Crematorium of Beausejour was mentioned in Gary's obituary. No gravesite was found for Gary nor Ethel.</t>
  </si>
  <si>
    <t>NOTE 2:  Julia Thornton Simmons married John Robertson Murray. These were my great grandparents. More information is found HERE;</t>
  </si>
  <si>
    <t>NOTE 3:  Thornton Simmons married Maud Lavinia Loader in 1902. Thornton (Thorny) and Maud had no children.Thornton passed away on July 26, 1963 at his residence at 164 Syndicate Street in Winnipeg. According to Thornton's obituary in the Winnipeg Tribune (printed July 26, 27 and 29, 1963), Maud had previously passed away on April 26, 1949. Also living at 164 Syndicate in 1963 was Thortnon's brother Owen William Simmons. Also surviving Thornton in 1963 was his brother Oscar of 91 Horace Street. Thornton  was a master plumber and steam fitter. Maud and Thornton  are buried at Elmwood Cemetery. More about Thornton and Maud is found at ths link: https://www.clanmurray.family/stories-3</t>
  </si>
  <si>
    <t>December 31, 1890</t>
  </si>
  <si>
    <t>William Edwin Thornton Simmons                                                                    See NOTE 9</t>
  </si>
  <si>
    <t>Manitoba Vital Statistics has Thornton Simmons birth date as September 17, 1844. However, Thornton's birth records will be in Wales.</t>
  </si>
  <si>
    <t>Alternate spellings found for Simmons are "Simmonds", "Symmonds"</t>
  </si>
  <si>
    <t>Thornton and Louisa Simmons are buried at St James Cemetery in Winnipeg.</t>
  </si>
  <si>
    <t>John Robertson Murray, wife Julia, son Geordie, and daughter Ruby are buried at the Elmwood Cemetary, Winnipeg, Manitoba, Canada.</t>
  </si>
  <si>
    <t>NOTE 5:  Owen Simmons did not marry but had a companion named Winnie Bowlay. Owen and Winnie did not have any children. Owen passed away at the Princess Elizabeth Hospital in Winnipeg. According to his obituary in the January 28, 1974 edition of the Winnipeg Tribune, Owen was living at 164 Syndicate at the time of his death. He spent, "… several years farming in the Shoal Lake district, later coming [back] to Winnipeg to join his family in the Contracting Business." Cremation occurred at Brooklawn Crematorium in Winnipeg. Honorary pallbearers were: Stanley Hrynk, Stanley J. Hrynk, Michael Hrynk, Bruce De Jong, and Art McCallum. A burial site was not found for Owen at Elmwood Cemetery and St James Cemetery does not have a digitized list of burials.</t>
  </si>
  <si>
    <t>NOTE 9:  William Thornton Simmons: his birth record was found in Manitoba Vital Statistics, and his middle name is Thornton. Both the newspaper obit and this card give his middle name as Thompson, instead of the name Thornton.  Willie appears on the May 11, 1891 Winnipeg census as 4/12 years old, which means 4 months old. His obituary in the Manitoba Daily Free Press, and his Manitoba Vital Statistics death record says he died June 12, 1892. He was 1 years, 6 months, and 11 days. William was not buried at Elmwood Cemetery which only opened in 1902. St James Cemetery does not have a digitized list of burials.</t>
  </si>
  <si>
    <t>June 2, 1878, according to the 1901 census</t>
  </si>
  <si>
    <t>July 14, 1953. looking for confirmation</t>
  </si>
  <si>
    <t>NOTE 4:  George Thornton Simmons. Neither a birth record, nor a death record, was not found for George in Manitoba Vital Statistics records. A burial site was not found for George at Elmwood Cemetery. St James cemetery does not have a digitized list of burials. He appears in the census records from 1906 to 1926 (excluding 1916) living with his parents at 164 Syndicate Street.(The whole family seems missing from the 1916 census) Family lore has it that George never married but lived in 164 Syndicate until his death.  His birthdate is from the Census. His death date is yet to be confirmed.</t>
  </si>
  <si>
    <t>June 7, 1937</t>
  </si>
  <si>
    <t>According to Dorothy's obituary "...she received her early education at Lord Wolseley School in East Kildonan and later attended St. John's College and the Faculty of Home Economics, where she received her Bachelor of Science degree. Dorothy worked for many years as office manager for [her father's company], Simmons Plumbing and Heating Company. After her retirement Dorothy travelled extensively throughout the United States with her mother and father, and to attend meetings of the Alpha Gamma Delta Sorority, of which she was a long-time member. Dorothy was a member of the 46th Company of the Girl Guides, for a time holding the position of District Commissioner. She was an ardent supporter of the Y.W.C.A. and the Winnipeg Humane Society." Dorothy passed away on February 3, 2003 at Riverview Health Sciencers Centre, in Winnipeg. Interment of Dorothy's ashes were at the family plot at Elmwood Cemetery, where Frank and Amelia are buried,</t>
  </si>
  <si>
    <r>
      <t>NOTE 7:  Francis Edwin Thornton Simmons was born in the R.M. of Stanley, according to his Manitoba Vital Statistics birth record. It might be that Syndicate Street was considered in the RM of Stanley at this time. He married Amelia Battershill on October 5, 1910 as stated on their Manitoba Vital Statistics marriage record. Amelia (Millie) Battershill (mistakenly spelled 'Battershell' and other variations on some census records) was born</t>
    </r>
    <r>
      <rPr>
        <sz val="12"/>
        <color rgb="FFFF0000"/>
        <rFont val="Cambria"/>
        <family val="1"/>
        <scheme val="minor"/>
      </rPr>
      <t xml:space="preserve"> </t>
    </r>
    <r>
      <rPr>
        <sz val="12"/>
        <rFont val="Cambria"/>
        <family val="1"/>
        <scheme val="minor"/>
      </rPr>
      <t>August 17, 1884, as stated on the 1901 Winnipeg census.  Her parents were John Worthy Battershill and Caroline (nee Adams). Amelia</t>
    </r>
    <r>
      <rPr>
        <sz val="12"/>
        <color theme="1"/>
        <rFont val="Cambria"/>
        <family val="2"/>
        <scheme val="minor"/>
      </rPr>
      <t xml:space="preserve"> immigrated with her family from England to Canada in 1888. The passenger list for the SS Dominion of the Dominion Line shows the ship sailed August 10, 1888. They landed in Quebec August 23, 1888. Named on this passenger list were Amelia's mother Caroline with daughter Amelia, son John, and daughter Dorothy. Amelia's father John is not listed with his family on this passenger list, but his year of immigration appears as 1888 in census records. Amelia grew up at 128 Syndicate Street, Winnipeg, down the street from where Frank grew up. Frank and Amelia had one child, a daughter, Dorothy,  who was born in Muscle Shoales, Alabama, where her father, Frank, was employed by the United States Navy, according to her obituary. The family returned to Winnipeg in 1919 where Dorothy remained. Dorothy never married. </t>
    </r>
  </si>
  <si>
    <t xml:space="preserve">The obituary for Frank E. Simmons was carried in the Winnipeg Free Press on February 5, 1963. It says, "...Frank Simmons suddenly on January 27, 1963 at Glendale Arizona...beloved husband of Amelia Simmons of 678 Kildonan Drive." In the April 27, 1963 edition of  the Winnipeg Tribune, a notice to creditors appeared "...in the matter of the estate of Francis Edwin Thornton Simmons." This notice was dated April 17, 1963. According to this notice, he was living in the City of East Kildonan at the time of his death, and was retired. This would indicate he was on vacation in Arizona when he passed away. Frank's death record could not be found in the Manitoba Vital Statistics files. Amelia passed away on May 26, 1977 at her home in Winnipeg. Her obituary (printed in the Winnipeg Tribune on May 27, 1977) states Amelia was born in Birmingham, England in 1883. She was survived by her daughter, Dorothy. </t>
  </si>
  <si>
    <t>In the 1911 Winnipeg census the family living at 164 Syndicate consisted of (ages in brackets) Thornton (67), the father, painter, retired; Louisa (60), the mother, no occupation; George T (32), a son, painter of buildings; Robert D (23), a son, glazier in a lumber factory; Owen W (31), a son, a painter of buildings; Minnie Jones (23), a niece. a tailoress at a shop. Minnie would marry son Robert later that year</t>
  </si>
  <si>
    <t>Family lore has it that Robert died in Vancouver. I could not find an obituary nor a death record for Robert nor Minnie in Manitoba nor in B.C. Neither Robert nor Minnie are buried at Elmwood Cemetery.</t>
  </si>
  <si>
    <t>NOTE 8:  Robert Douglas Thornton Simmons was born in Winnipeg.  His father, Thornton went to England for a holiday in 1908 and met Minnie L. Jones, a niece.  He brought her back to Winnipeg and she lived with them at 164 Syndicate.  In the 1911 census the family living at 164 Syndicate consisted of (ages in brackets) Thornton (67), the father, painter, retired; Louisa (60), the mother, no occupation; George T (32), a son, painter of buildings; Robert D (23), a son, glazier in a lumber factory; Owen W (31), a son, a painter of buildings; Minnie Jones (23), a niece. a tailoress at a shop. According to this census, Minnie was born in September 1887 and she immigrated from England in 1908. It is likely that Minnie was the daughter of Desamia (Desima, Diana) (nee Richards) Jones, who in turn was a sister of Robert's mother Louisa (nee Richards). That would mean Robert married his first cousin. In this scenario, although they would be first cousins they would never have met until they were about 20 years old; Robert being born in Winnipeg, Canada, and Minnie being born in England. Robert and Minnie were married on September 15, 1911, according to their Manitoba Vital Statistics marriage record. In Henderson's Directory (Henderson) in 1911, Robert is listed as a painter, living at 164 Syndicate.</t>
  </si>
  <si>
    <t>A review of Henderson indicates that in 1912 Robert was employed by Rat River Lumber Company and lived at 34 Berry in Norwood which might be 34 Norberry Drive today. Henderson only lists people in the workforce but we understand that with Robert was Minnie and as time went on their growing family. In 1913 and 1914 Robert and family lived at 106 Kitson in Norwood and Robert continued working at Rat Portage Lumber Company. Robert was not found in 1915 Henderson</t>
  </si>
  <si>
    <t>In 1916, Robert is listed in Henderson as a glazier working at Brown and Rutherford. Their listed address is south side of Berrydale with no house number. This might be the lot where 26 Berrydale is located today. Robert and Minnie were not found in the 1916 Prairie Province. Henderson was not published in 1917. There was no clear listing found for Robert in 1918, 1919. and 1920.</t>
  </si>
  <si>
    <t>Robert is listed as a glass cutter employed by Winnipeg Paint and Glass in 1921 Henderson. Their address is given as 266 Berrydale, which might have become 26 Berrydale with street re-numbering. The present day (2022) house at 26 Berrydale was built in 1919 and is on the south side of the street. This is a 1 1/2 (almost 2) storey home.</t>
  </si>
  <si>
    <t>From 1922 to 1925 Robert Simmons was employed as an auto trimmer at J Murray &amp; Co.  This company was founded and owned by Robert's brother-in-law (his sister's husband) John Robertson Murray. Robert and Minnie were still living at 266 Berrydale in 1922 and 1923 with the number being changed to 26 Berrydale in 1926. (Which I suspect is a re-numbering of the street addresses)</t>
  </si>
  <si>
    <t>In the 1926 Winnipeg (St Vital Rural) census, Robert and Minnie are married and living at 26 Berrydale Avenue E, with their two sons and a lodger. In this census the family consisted of (ages in brackets): Robert Douglas Simmons (38), Minnie Louise Simmons (36) born in England and immigrated to Canada in 1908, Lindsay Douglas Simmons, a son (14), Gordon Donald Simmons, a son, (9), and Leslie Robert Jones, a single male lodger (21) born in England and immigrated to Canada in 1926. Manitoba Vital Statistics was found for Lindsay Douglas Simmons who was born on April 28, 1912, in St Boniface (which is consistent with St Vital). A birth record was not found for the other son, Gordon Donald Simmons, indicating he might have been born outside of Manitoba.</t>
  </si>
  <si>
    <t>Henderson Directory for 1926 lists Robert D. Simmons as an employee at Auto Top Company, living at 26 Berrydale. There is no compny by that name in Henderson, and it seems most likely Robert was working for the Auto Top Division of J. Murray and Co, owned by his brother-in-law (his sister's husband) John Robertson Murray. Listed in Henderson as J Murray &amp; Company Harness and Auto Tops, the Auto Top division was at 280 James Street. (Harness Division at 180 Princess). In 1927 Robert was a mechanic at J Murray &amp; Co.</t>
  </si>
  <si>
    <t>In 1928 and 1929 Robert was a trimmer at J Murray &amp; Co. His address has changed to 214 Horace starting in 1928. Robert and familiy continued living at 214 Horace until his last entry in Henderson which was in 1940. He continued to work at J Murray &amp; Co in 1930, then no employer is given from 1931 until 1940. This was the Great Depression. In 1937, Robert is listed as a glazier bit without an employer given. In 1938 he is listed as a trimmer but again, no employer is given. In 1940 Robert is listed as an upholsterer but with no employer given. As mentioned, this is the last entry of Robert Simmons in Henderson.</t>
  </si>
  <si>
    <t>NOTE 1: James married Florence Ada Oakley (note the spelling of Florence) on July 23, 1891. According to their marriage register, Florencewas a daughter of James Oakley and Elizabeth (nee Hutson). James Simmons was occupied as a carpenter at that time. According to Ron Oakley on Ancestry.com, Florence was born December 10, 1870, in Beccles, Norfolk, England and died January 7, 1941, in Winnipeg, Manitoba. Florence's father James Oakley was born April 28, 1849 in Stow Bedon, Norfolk, England and died October 22, 1922 in West St Paul, Manitoba. Florence's mother, Elizabeth (nee Hutson) was born December 23, 1850 in Hockham, Norfolk, England and died May 10, 1896 in Winnipeg, Manitoba. Ron Oakley traces Florence's family further back, too.                                                                                                                                                                                                                                                             James and Florence had the following children: Jessie Thornton, Ethyl Cowan, Gwen, and LLewellyn.                                                                                                                            The obituary for James which was printed in the Winnipeg Tribune on June 8, 1937, states he passed away at the Misericordia hospital. He was living at 631 Furby Street at the time. James's obituary indicates he, "...entered the post office service when he came to Winnipeg. He worked there 13 years and then was employed in the main branch of the Winnipeg public library. He retired three years ago after 28 years of service." Also from James's obituary, "Mr Simons was a member of the original Winnipeg city band, a former president of the local branch of the Musicians' union and was an honorary life member."                                                                                                                                                                                               According to Manitoba Vital Statistics (Registration Number 1941-028087), Florance Ada Simmons died 01/07/1941, in Winnipeg, at 70 years old. She was born 12/10/1870. James and Florence are buried at Elmwood Cemetery, Winnipeg.</t>
  </si>
  <si>
    <t>Jessie (also found as Jessea or Jesse or Jane) Thornton Simmons                                               See NOTE 3</t>
  </si>
  <si>
    <t xml:space="preserve">James Thornton Simmons                                                               B 1810 -D Jan 1886      </t>
  </si>
  <si>
    <t>D Ross, Herefordshire</t>
  </si>
  <si>
    <t>January, 1886</t>
  </si>
  <si>
    <t>Ross, Herefordshire</t>
  </si>
  <si>
    <t>B in Monmouthshire -D in Ross Herefordshire</t>
  </si>
  <si>
    <t xml:space="preserve">Mary Watkins                                                                                                               B 1811 - D 1885               </t>
  </si>
  <si>
    <t>Thomas Simmons                                                                                                                                            B 1780</t>
  </si>
  <si>
    <t>Ann Thornton</t>
  </si>
  <si>
    <t>NOTE 2:  Owen Thornton Simmons was baptised on December 31, 1837 in the parish and county of Monmouth.  The ceremony was performed by George Roberts B.A., the vicar. According to his baptism record, his father James was a plasterer. No occupation is given for his mother, Mary. The family was living in Monmouth at this time. In this record their last name is spelled Simmonds.</t>
  </si>
  <si>
    <t>according to her obituary, at the house of her son-in-law James Sim</t>
  </si>
  <si>
    <t>July15, 1916</t>
  </si>
  <si>
    <t>no records coulld be found on the Ancestry Search function</t>
  </si>
  <si>
    <t>The Thursday, January 18, 1900 edition of The Advance newspaper (Kemptville, Ontario) printed on page 8 that David Magee of Cardinal was to be awarded a Canada General Service medal for his participation in thwarting the Fenian Raids of 1870. According to the lst of recipients of this medal, David received his medal, #7137, on March 10, 1900. David was a private in the 43rd Battalion of Ottawa Rifles. His service was in May and June, 1870, at Prescott, Ontario.  A search of the 1901 census for Magee found only David and Isabella (mispelled McGee) and their family living in Cardinal at that time.</t>
  </si>
  <si>
    <t>NOTE 8:  Polly Thornton Simmons was baptised on November 7, 1853, in the parish and county of Monmouth.    The ceremony was performed by (unclear?) curate. According to her Anglican baptism record, her father James was a Plaisterer (Plasterer). No occupation is given for her mother, Mary. The family was living in Monmouth at this time. In this record their last name is spelled Simmonds. The marriage of Polly Thornton Simmons appears on the index for April. May, June of 1876, stating she was married in Swansea, Wales. Her spouse is not listed on this index. According to trees on Ancestry.com such as https://www.ancestry.com/family-tree/tree/156508127/family?cfpid=172062350927, Polly married Robert Wall in April, 1876, in Swansea, Wales. Polly and Robert and had 8 or 9 children. Polly died in October, 1901 in Woolwich, Kent, England</t>
  </si>
  <si>
    <t>October, 1901</t>
  </si>
  <si>
    <t>Woolwich, Kent, England</t>
  </si>
  <si>
    <t>Note 6:  Amy Thornton Simmons married George Hall. According to their marriage record, they were married on August 18, 1867, in Monmouth Parish in the parish church. George Hall was a labourer and the son of William Hall, also a labourer. Amy's father James Thornton Simmons is listed as a plaisterer on this marriage record. Neither Amy nor George had been married previuosly. Witnesses of their marriage were (Brother) Thomas Simmons and Alice Russell. A relevant tree is found here:   https://www.ancestry.com/family-tree/tree/176263179/family?cfpid=152287995900. George and Amy had 7 children.</t>
  </si>
  <si>
    <t>NOTE 3:  Jesse Thornton Simmons was baptised on May 24, 1839 in the parish and county of Monmouth. The ceremony was performed by William Nevins (?), Curate. According to her baptism record, her father James was a tiler and plasterer. No occupation was given for her mother, Mary. The family was living in Monmouth at this time. In this record their last name is spelled Symons. Jessie married John Henry Jones in Newport, Wales, on June 3, 1865. Jessie was a 26 year old spinster (never been married) and John was  a 28 year old batchelor, journeyman paper hanger. Both Jessie and John were living on Albert Street in Newport at the time of their marriage. According to their marriage register, John's father was John Jones, a butler. Jessie's father was James Simmons a plasterer.                                                                                                                            According to Heather Harrop on Ancestry (https://www.ancestry.com/family-tree/tree/31499479/family?cfpid=28080237035) John Henry Jones was a son of John Jones (B March 15, 1801 in Mildenhall, Wiltshire, England - D March 9, 1884 in Birmingham, Warwickshire, England) and Marguerite Louisa Galboury (B 1807 in Paris France  - D 1881 in Birmingham, Warwickshire, England). Heather Harrop's tree has further back ancestry of this Jones family, too. Jessie Thornton (nee Simmons) and John Henry Jones had 7 children.</t>
  </si>
  <si>
    <t>Baptised May 24, 1839</t>
  </si>
  <si>
    <t>a Crofter</t>
  </si>
  <si>
    <t>Helen Wyllie                                                                       B 1760</t>
  </si>
  <si>
    <t>lived in Brownhill, New Deer</t>
  </si>
  <si>
    <t>B: Longside, Aberdeenshire                                                                                D: Turclossie, New Pitsligo</t>
  </si>
  <si>
    <t>Burial: New Pitsligo Churchyard, Grave #39.</t>
  </si>
  <si>
    <t>Christian Murray                                                  Bap May 11, 1791- D Apr 12, 1884</t>
  </si>
  <si>
    <t>John and Helen lived in Househead, Longside</t>
  </si>
  <si>
    <t>Jane Yule                                                                    B 1856</t>
  </si>
  <si>
    <t>John Yule                                                                  B 1860</t>
  </si>
  <si>
    <t>Elizabeth Lucas                                                    B 1776 - D1840</t>
  </si>
  <si>
    <t>NOTE 4:  Isabella Norrie is listed as a one year old daughter of George and Ann Norrie in the 1861 census, and 11 year old daughter of Ann Norrie in the 1871 census. She is not living with her mother in the 1881 census. A marriage record was found for an Isabella Norrie, but some of the facts seem out of line. This Isabella's marriage record indicates she is a widow and maried Peter Allan on November 1, 1901, at 18 (unclear?) Terrace, Edinburgh. This marriage record indicates that her father was James Duncan ( a weaver, deceased) and her mother was Jane Duncan (nee unclear, maybe Hutcheon). This Isabella Norrie's death record confirms that she was married to Peter Allan, a shipwright. Her usual place of residence was 10 Admiralty Street, Leith, Edinburgh, Scotland. Although this information appears in some Ancestry trees, it seems unlikely to be the daughter of Ann Joss (nee Duncan) Norrie.</t>
  </si>
  <si>
    <t>maybe Jan 26, 1909</t>
  </si>
  <si>
    <t>maybe the Royal Asylm in Edinburgh</t>
  </si>
  <si>
    <t>6.g.2 James T. Simmons was the other son of Richards Farley Thornton Simmons and Ethel Jean (nee Bartlett). His grave stone at Chapel Lawn Memorial Gardens in Winnipeg indicates that Jim was born in 1949, and his wife Susan P. was born in 1954. Jim passed away on July 17, 2012, according to his obituary (published by the Winnipeg Free Press on July 21, 2012). Jim was survived by his wife Susan, daughters Amber (Jeremy), Jenn (Matt), Erin, and Megan (Pete); grandchildren Logan, Camryn, and Brooke; and by his brother Gary (Grace), nephew Brent and niece Melissa. Jim's obituary states, "After many years of service for the Government of Manitoba as a Facility Maintenance Manager, he retired in 2009. He was a proud member of the MCCofC, Antique Motorcycle Club of Manitoba and the Antique Toy Nostalgia Club." Chapel Lawn Funeral Home, 4000 Portage Ave. was mentioned in Jim's obituary. Susan's name is on the gravestone but no death date was entered when the photo was taken in August 2022.</t>
  </si>
  <si>
    <t>6.d  Leslie Thornton Simmons was born on December 29, 1910, in Winnipeg, according to his Manitoba Vital Statistics birth record. He married Dorothy (Dot) Weir on November 29, 1930, in Winnipeg, as stated on his Manitoba Vital Statistics marriage record.  Leslie served in the army in World War II in Europe. He was an upholsterer by trade with a business in Kenora, Ontario, working on household furniture as well as boats on Lake of the Woods. Leslie and Dorothy had 2 daughters: Patricia and Elizabeth.  Patricia lives in Toronto, Ontario, and Elizabeth lives in Winnipeg. I was unable to find an obituary or death record for Leslie Simmons, but the Diell family reports he died in July, 1963.. According to her obituary in the Winnipeg Free Press, Dorothy was born April 4, 1912 and died February 12, 2003. She was pre-deceased by her husband Leslie Simmons. This obituary lists her sisters as Nancy, Winnie, Helen, Ruth, Elma (in California); and her daughters as  Pat Ward (in Toronto), and Elizabeth Carruthers (in Winnipeg). Dorothy is buried at Glen Eden Cemetery, West St Paul, Winnipeg.</t>
  </si>
  <si>
    <t>NOTE 6:  Oscar Edgar Thornton Simmons was born in Wales. I was unable to find a birth record for him.
According to Manitoba Vital Statistics record of marriage, Oscar Edgar Thornton Simmons and Louise Marie Diell were wed on September 2, 1903 in Winnipeg. I was unable to find a birth record for Louise in Manitoba, but her obituary says she was born in Winnipeg. Louise Diell was the youngest daughter of Sam Diell and Maria (nee Farley)
In the various documents I found, Louise’s given names are Louise Marie. However, her name may have been Louise Maria, Louisa Maria or Maria Louisa, as found in her family’s artifacts. Louise was called "Auntie Lou" by Gladys Murray and her three daughters (one being my mother).
I have connected with the Diell family through this site:     https://www.ancestry.com/family-tree/tree/53603454/family?cfpid=26652932120    There is a family photo, and in this photo Louise, who is standing beside her husband Oscar Simmons, was named Maria Louisa Diell. Also in this photo are Louise's mother, Louise's brother Samuel John Hackett Diell; Louise's half sister Pansy Maria Finn; and Maria Edna Bailey McClymont (born 1895) the eldest granddaughter of Samuel and Maria (Farley) Diell (Finn).</t>
  </si>
  <si>
    <t xml:space="preserve">Children of Oscar Simmons and Louise (nee Diell) were: Oscar, Ivy, Lyle, Leslie, Leroy, O.E, Richards, female infant, and Ruby. Louise's obituary (printed in the Winnipeg Tribune on November 4, 5, and 6, 1963) states she passed away November 4, 1963 at the Winnipeg General Hospital. According to his obituary in the Winnipeg Tribune (printed November 8 and 9, 1965), Oscar passed away suddenly on November 6, 1965, at St Boniface General Hospital. He was living at 91 Horace Street at the time. In his obituary, Oscar's middle name is given as Edward (not Edgar) which is in error compared to the several other documents I found. Also this obituary has Oscar's birth date as April 4, 1881 (instead of April 3, 1881 as known in family lore). Also, this obituary has Oscar's wife's name as Louis which is incorrect and his brother Owen's middle name as Edwin which should say William. Oscar's obituary states that his daughter Ruby was living at home at the time. Also surviving Oscar was his daughter Ivy Stewart of Winnipeg, sons Leslie T. Simmons of Kenora; and Leroy T. Simmons and Richards F. Simmons both of Winnipeg. Oscar and Louise are buried at Elmwood Cemetery, Winnipeg.      See www.clanmurray.family for more information about Oscar and Louise and their family. </t>
  </si>
  <si>
    <t>6.f  O.E. Simmons. Family lore says there was a twin of Leroy, named Ronald, who died at birth. No birth or death record was found for him in Manitoba Vital Statistics which is possible if he was stillborn. However, Elmwood Cemetery has a record of O.E. Simmons who was buried in the family lot of Oscar and Louise on 1912/01/07 (presumably January 7), which looks like the birthdate of Leroy. Likewise, Manitoba Vital Statistics does not have a birth nor death record for O.E. Simmons in 1912</t>
  </si>
  <si>
    <t>6a.  Oscar Thomas V. Simmons was born in Winnipeg, July 21, 1904, according to his Manitoba Vital Statistics birth record. According to family lore, he was born with intestinal problems. His obituary and Manitoba Vital Statistics death record state he passed away in Winnipeg, on Sunday, September 10, 1905, at 1 year, 1 month, and 2 weeks old, according to the obituary in the Winnipeg Tribune. He is buried at Elmwood Cemetery in Winnipeg in the family lot of Oscar and Louise. The interment date is given as 1905/10/10, but this is possibly supposed to be September not October. {I am guessing the initial V should read T for Thornton}</t>
  </si>
  <si>
    <t>6.i  Ruby Thornton Simmons was born January 26, 1923 and died Sunday November 13, 2016 at Misericordia Health Centre (both dates according to her obituary) A Manitoba Vital Statistics birth record was not found for Ruby. She remained unmarried. She worked for Great West Life Assurance Company in their Winnipeg office. She was part of the organization as computers were being introduced. Ruby was musically inclined paying fiddle and whistling as part of the Great West Life entertainment group that traveled to the army and air force bases in the province of Manitoba during World War II.  Her obituary indicates that in compliance with Ruby's wishes no formal funeral services were held. Wojcicks Funeral Chapels and Crematorium was noted in Ruby's obituary</t>
  </si>
  <si>
    <t>6.e   Leroy Thornton Simmons was born 07/01/1912 (presumably January 7), in Winnipeg, according to his Manitoba Vital Statistics birth record. His name is variously spelled as Le Roy, LeRoy, and LEROY. Leroy married Myrtle Hope McArton, on January 13, 1940 in St Boniface, according to their Manitoba Vital Statistics marriage record. Their their wedding announcement in the Winnipeg Tribune newspaper (page 11, printed July 20, 1940) says they were married Monday evening at 7:00. This is possibly a misprint as that Monday was July 15, 1940.  According to their wedding announcement in the newspaper,  Myrtle was a daughter of Mr &amp; Mrs Louis McArton. The wedding took place in the home of Mr and Mrs McArton. Miss Ruby Simmons, was bridesmaid. Jack McArton, Myrtle's brother was groomsman.                                                                                             Manitoba Vital Statistics records that Myrtle was born June 20, 1910 in Winnipeg, and her mother's (maiden) name was Mary McMillan. Leroy and Myrtle had one daughter, named Dawn.  Leroy served in the Canadian Air Force as a bombardier in  World War II in Europe and in India. He managed a grain elevator for a time in Saskatchewan, and then worked for a fruit/vegetable wholesaler, and finally as a fruit and vegetable inspector for the federal government in Manitoba.    In 1965 Henderson Directory, Leroy and Myrtle are listed living at 170 Eglerton Road in Winnipeg; Leroy is employed as an Inspector at Canadian Department of Agriculture. LeRoy predeceased his sister Ivy who died on June 15, 2011, Neither a death record nor an obituary could be found for either Leroy nor Myrtle. Neither Leroy nor Myrtle are listed at Elmwood Cemetery. The Diell family reports that Leroy died in 1996.</t>
  </si>
  <si>
    <t>During World War II, the father George Garioch served in the Australian Citizen Military Forces which was a reserve unit. His grave inscription indicates he became a Staff Sargent in the 1st Battalion Gordon Highlanders. Their son George Strath Garioch served in the Army, 2nd Australian Imperial Force which was a volunteer force (reference: WIKI).</t>
  </si>
  <si>
    <t>The 1943 electoral roll indicates George and Elizabeth (and family) have moved to 68 McQuoid Street, in Queanbeyan, Australia.</t>
  </si>
  <si>
    <t xml:space="preserve">NOTE 1:  This is the "uncle" who wrote to Vivian (nee Magee) Konchak. William Richards met and married Gwenda Jane (nee Richards) in Cardiff, Wales. Jane was born in 1856 in St Melons, Wales, and their wedding took place in the Wesleyan Methodist Chapel, Cardiff, in November, 1877.  William and Jane travelled to Australia in the sailing ship "Caroline", on Oct 15, 1878.  Their first child, Sarah May, was born 15 Aug, 1879 at Murrumburra (NSW).  They returned to Wales almost immediately and Hector Howell (Herbert) was born there in 1880.  At some stage, either in Wales, en route, or in Queensland, Sarah May died.
</t>
  </si>
  <si>
    <t>They were back in Australia by 1881 and finally settled in Mittagong, New South Wales, living at "Dimora", 29 Alfred Street.  William was an alderman on Mittagong's first council in September 1889.  He was voted mayor in 1892 (age 45) and 1894, and in April of that year stood (unsuccessfully) for election as the Bowral candidate for parliament.  He built the Mittagong Hotel which still stands on the Old Hume Highway.</t>
  </si>
  <si>
    <t>6.b  Ivy Thornton Simmons was born in Winnipeg on January 9, 1907, according to her Manitoba Vital Statistics birth record and her obituary. She married Dale Ronald Stewart on August 27, 1932 in St Boniface (Manitoba Vital Statistics record).  Dale Ronald Stewart was born in 1908 and died in 2004, according to the Diell family. Ivy worked as a secretary for an office supply business, and for lawyers before their marriage. Ivy and Dale had one child, a son, Dale Farley Stewart, born in 1937 or 1938. According to her Manitoba Vital Statistics death record and her obituary, Ivy passed away on in Winnipeg on June 15, 2011. No place of burial of her ashes was stated in the obituary. She was not found listed at Elmwood Cemetery. From Ivy's obituary, her son Dale married Linda (Linda Jean Mitchuk), and they had 3 children who were: Krista Louise Stewart (married Glen); Dean Allan Stewart (married Tammy); Barbara Stewart (married Alton).</t>
  </si>
  <si>
    <t>6. h  This female child of Oscar and Louise was not named but her birth is recorded in Manitoba Vital Statistics as born 10/05/1917 (May 10, 1917) in St Boniface. In this record her mother's name is given as Louise (nee Diell). She was buried in the family lot of Oscar and Louise on May 10, 1917. A death record was not found.</t>
  </si>
  <si>
    <r>
      <t>Louise's father, Sam Diell died after a boiler explosion which occurred at the Jarvis &amp; Berridge mill in Winnipeg in the morning of May 23, 1880. The mill was located on the side of the Red River. Jarvis and Berridge was a wholesale and retail lumber dealer. [The newspaper report of this explosion is found here:</t>
    </r>
    <r>
      <rPr>
        <sz val="12"/>
        <color theme="7" tint="-0.249977111117893"/>
        <rFont val="Cambria"/>
        <family val="1"/>
        <scheme val="minor"/>
      </rPr>
      <t xml:space="preserve"> http://www.wanlessweb.org/TNG/showmedia.php?mediaID=923</t>
    </r>
    <r>
      <rPr>
        <sz val="12"/>
        <color theme="1"/>
        <rFont val="Cambria"/>
        <family val="2"/>
        <scheme val="minor"/>
      </rPr>
      <t>] . According to the Diell family, Sam Diell died May 29, 1880 and is buried at Brookside Cemetery in Winnipeg; and Auntie Lou (Louise Marie Diell) was born July 17, 1880, about two months after her father died as a result of the explosion.</t>
    </r>
  </si>
  <si>
    <t xml:space="preserve">Louise’s mother, Maria (nee Farley) Diell married a second time, to Thomas Finn on March 27, 1883. Maria and Thomas had two children, Tom Finn (according to his gravestone at Brookside Cemetery he was born in December 27, 1885 and died July 6, 1897) and Pansy Marg Finn born (from Manitoba Vital Statistics) March 17, 1887 in Winnipeg. Maria (nee Farley) appears as Maria Finn in the Winnipeg Henderson Directories and census records which I have saved. Maria died November 18, 1937, in Winnipeg.                                                                                     </t>
  </si>
  <si>
    <t>B in Aylburton, Gloucestershire, Eng</t>
  </si>
  <si>
    <t>Hilda Mary Cruickshank                                                          B Nov 11, 1906 - D Dec 1, 1976</t>
  </si>
  <si>
    <t>NOTE 2:  Hilda Mary Cruickshank married Stanley Rhodes. They had 2 children named Frank Rhodes and Dorothy Rhodes. According to her obituary in the Vancouver Sun newspaper, her residence was 4273 Alderwood Crescent, Burnaby, BC. Details to be filled in later</t>
  </si>
  <si>
    <t>Uncle who wrote to Auntie Viv</t>
  </si>
  <si>
    <t xml:space="preserve">Louise's mother was Maria (nee Farley) Diell (then Finn) Louise’s mother was born on 14th Street, in New York City, on February 27, 1852 to a family that had immigrated from Portadown, Armaugh, Northern Ireland. According to the Diell family, Maria's family (the Farley family) was on the way to Masham, in the Province of Quebec (PQ), which is near to Wakefield, PQ. On August 23, 1868, Maria Farley married Sam Diell in Brother James' house, Blue Sea, PQ. Sam Diell was born August 23, 1850 in North Wakefield, Masham, PQ. </t>
  </si>
  <si>
    <t>William Hopper Campbell                                                                           B April 5, 1896 - D May 8, 1966</t>
  </si>
  <si>
    <t>B: Mainesville, Ont</t>
  </si>
  <si>
    <t>Robert Harold Cooper                                                                                      B Aug 10, 1917 - D July 20, 2006</t>
  </si>
  <si>
    <t>Hazel Kathleen Murray                                                        See NOTE 4</t>
  </si>
  <si>
    <t>NOTE 4:  Hazel grew up in the "Roaring Twenties", the 1920's and adopted that revolutionary lifestyle and saw herself as a ‘flapper’.  She smoked when it was scandalous and wore the wonderful shapeless dresses of the times. She was considered to be quite ‘racy’ in her day.  According to the wedding announcement in the Winnipeg Tribune, Hazel married her first husband Victor Sealey of MacGregor, Manitoba on January 2, 1943 in the manse of Old St Andrews Church. Rev H.B. Duckworth performed the ceremony. Hazel was attended by her sister Ruby and a reception was held at the home of her parents (John and Louisa Murray) at 280 Eugenie Street. Hazel and Victor Sealey moved to Fort William according to this wedding announcement. Victor Sealey died in 1961.                                                                                       Hazel then married Victor Anderson sometime before her grandmother's, Louisa's, death on February 10, 1958. We know that in March, 1977, Hazel was living in Apartment 2-137 1/2 Marion Street.
 She spent her later years at the Fred Douglas Lodge on Burrows Avenue, in Winnipeg, and lived to 95 years of age.  Her niece Verna looked out for her for years and following Verna’s death her husband Art Lightfoot took care of paying her bills for her, shopping and making sure she had what she needed as her immediate family had predeceased her</t>
  </si>
  <si>
    <t>Married June 5, 1827, in Longside, Aberdeenshire</t>
  </si>
  <si>
    <t>her father was Alexander Birnie, a batchelor and a neighbour (according to Harold Noble), and kirk sessions</t>
  </si>
  <si>
    <t xml:space="preserve">NOTE 6:  According to her birth record, Charlotte Birnie was named Charlotte Birnie Duncan, and was born in the Poor House in New Pitsligo, County of Aberdeen. Charlotte's mother is listed as Ann Norrie (nee Duncan), widow of George Norrie, a woollen weaver, on this birth record, and her mother's signature appears as an X, which seems to indicate that she was illiterate. There was no father listed on this birth record. From the New Pitsligo Kirk Session minutes (December 11, 1864; November 6, 1865; December 4, 1865; and December 30, 1866) and also from subsequent records, Charlotte's father was Alexander Watson Birnie, a bachelor and a neighbour. Ann's husband George Murray had died in 1861 when she was expecting her son William. Charlotte was named after her father's eldest sister, Charlotte.  </t>
  </si>
  <si>
    <t>Charlotte next appears, as Charlotte Birnie (not Duncan) on the 1871 New Pitsligo census as a six year old daughter of Ann Joss Norrie, living in the Poor House in New Pitsligo with her mother,  her sisters Ann and Isabella, and her brother William. In the 1871 census Charlotte's father, Alexander Watson Birnie, is living at 39 Low Street in New Pitsligo as head of a household. This census indicates Alexander is a wincey weaver. He is unmarried, 32 years old and was born in New Pitsligo, Aberdeenshire. Living with Alexander in this census are (ages are in brackets): his sister Charlotte (Barry? unclear), unmarried, a housekeeper, born in New Deer, Aberdeenshire (40); his niece Isabella Johnstone, unmarried, "stays at home", born in New Pitsligo, Aberdeenshire (18); his nephew George Gall, unmarried, a tailor apprentice, born in New Pitsligo, Aberdeenshire (16); and a lodger James Rafferty, unmarried, (occupation unclear), born in Crimond, Aberdeenshire (49). A link to Alexander Watson Birnie on Ancestry.com is found here: https://www.ancestry.com/family-tree/person/tree/103778744/person/102035671175/facts?_phsrc=4a3-1162933&amp;_phstart=successSource From this Ancestry. com we see that Isbella Johnstone and George Gall are children of Charlotte (Barry? unclear)</t>
  </si>
  <si>
    <t xml:space="preserve">In the 1881 census for New Pitsligo, Charlotte is still living with her mother Ann Joss Norrie and is listed as Charlotte N. Birnie (age 16 years). Presumably the N is for Norrie. Charlotte Birnie appears as a witness at her brother William's marriage to Christina Milne, on May 29, 1886.  On December 9, 1888 at 34 Low Street, New Pitsligo, Charlotte Birnie gave birth to her son Alexander Wallace Birnie. According to Alexander's birth record Charlotte was employed as a chamber servant at the time. There is no father listed on this birth record. </t>
  </si>
  <si>
    <t xml:space="preserve">From the New Pitsligo web site (http://www.newpitsligo.org/photographs_with_a_story.html) we read that George Norrie was born in Millbreck.  He was a labourer. According to his death record, George Norrie died of Scarlet Fever at the age of 24 (in his cottage) in the Cowgate, Old Meldrum, Aberdeenshire. George had scarlet feaver for 3 days before he died. He was a wincey weaver. His father Charles (deceased) had been a labourer. His mother, Barbara Hadden, was still living in 1861. After just less than eight years, he left behind a 30-year old widow, Ann Joss Norrie (nee Duncan) from Cumminstown, Monquhitter, also a linen weaver,  and a family of two daughters and two sons.   His widow was expecting their third son at the time.   All his children had been born in Old Meldrum except for their youngest son at the time, George Norrie, who had been born in Plaidy, near Turriff.   </t>
  </si>
  <si>
    <t>The address for this family in the 1901 census was 43 Low Street, New Pitsligo, Aberdeenshire. In this 1901 census the family consists of: (ages in brackets) Ann Joss Norrie (69) occupied as a hand weaver, working on her own accord, at home. Still living with Ann are her son Charles (45) occupied as a town crier and bill poster, and grandson Alexander Wallace (13) a scholar, now shown as born in New Pitsligo, which was in the Parish of Tyrie. This census indicates that Charles was born in Millbreck (mis-spelled Millbrex in the census).  Ann's son George (Dancie) and his family were living at 32 Low Street in this census.</t>
  </si>
  <si>
    <t>whose daughter was Margaret Findlay</t>
  </si>
  <si>
    <t>George Norrie and Ann Murray Knox were married on August 13, 1887 at 60 Low Street in New Pitsligo, Tyrie, Aberdeenshire. On their marriage record, George's occupation is teacher of dancing. Ann's occupation is domestic servant. At the time of their marriage, George was living at 43 Low Street and Ann was living at 60 Low Street in New Pitsligo. Their marriage record states that George's parents were George Norrie, wool spinner (deceased) and Ann Norrie (nee Duncan); and that Ann's parents were Alexander Knox, general labourer (deceased) and Elizabeth Knox (nee Murray). Witnesses were James Murray and Mary Ann Walker. The minister was Alexander Craik, minister of New Pitsligo</t>
  </si>
  <si>
    <t>Ask Harold who is Margaret Findlay</t>
  </si>
  <si>
    <t>The 1871 census for New Pitsligo lists the mother Ann Joss Norrie, a widow, as head of the household. This census lists her age as 39 and her occupation as wincey weaver.  A wincey weaver is one who uses string cotton thread to weave. Living with Ann are three of her daughters (with ages in brackets): daughter Ann, a domestic (unclear word?) unemployed (16); daughter Isabella, a scholar (11); daughter Charlotte Birnie (6), and son William, a scholar (9). Ann's son Charles is a baker's apprentice living on High Street, New Pitsligo, in the 1871 census, and her other son (George who we know as "Dancie", and was almost 14 years old at the 1871 census) could not be found anywhere in the 1871 census in Aberdeenshire. This is the first time we see this family in New Pitsligo, although other branches of our family tree had arrived in New Pitsligo earlier. In this 1871 census the family of Ann Joss Norrie is living in Tyrie's Parish Poorhouse which was located on Low Street in New Pitsligo, Aberdeenshire.  Living in the same poorhouse is Ann Joss Norrie's mother Jean Duncan, and her family. Jean Duncan would pass away on October 15, 1871, about 6 months after this census.</t>
  </si>
  <si>
    <t>The 1891 census for New Pitsligo shows family consisted of George (Dancie) Norrie (33) and Ann Norrie (25) and their children: daughter Ann D. Norrie, a scholar (8); daughter Georgina Norrie (my Granny), a scholar (5); son Charles Norrie, a scholar (3), and son John K. Norrie (1) They are living at 60 Low Street. Also living at 60 Low Street are Ann's mother Elizabeth Knox, born in Tyrie, a widow, living on private means (50); and Elizabeth's son (Ann's brother) William, born in Tyrie, a tailor's apprentice (18). Living next door at 58 Low Street is George's mother Ann Joss Norrie, born in Cumminstown,  a widow, occupied as a wincey weaver (55, but actually 58), George's brother Charles, born in Old Deer, paralysed, single, occupied as a baker (36) and Ann Joss Norrie's grandson Alexander Wallace, born in Tyrie (3). This Alexander Wallace was the son of Ann Joss Norrie's daughter Charlotte Birnie.</t>
  </si>
  <si>
    <t>In the 1881 census, Ann Murray Knox was living with her mother at 60 Low Street in New Pitsligo. This family consisted of (ages in brackets): Elizabeth M Knox, head of the family, widow of a general labourer (41), her daughter Ann Murray Knox, a lace weaver (15), her son John Knox a scholar (12), her younger son William,  a scholar (8), and her mother Margaret Petrie Murray, a widow and formerly a nurse. Margaret would pass away November 8, 1885. All family members were born in New Pitsligo except Margaret P. Murray who was born in Old Deer.</t>
  </si>
  <si>
    <t xml:space="preserve">In 1901 the New Pitsligo census shows family consisted of George Norrie and Ann M.K. Norrie and their children: daughter Georgina (my Granny) (Age 15), son Charles (Age 13), son John K. (Age 11), daughter Elizabeth M.(Age 9), son Archibald D. (Age 6). They are living at 32 Low Street. In this census, George's mother Ann Joss Norrie was living at 43 Low Street with George's brother Charles and Ann's grandson (Charlotte Birnie's son) Alexander Wallace. </t>
  </si>
  <si>
    <t>John (Jake) Knox Norrie                          See NOTE 4</t>
  </si>
  <si>
    <t>Sandra Jean Hawkins (Harold Noble's cousin) said Dancie Fthered 4 daughters but I only have record of 3. Who was the fourth daughter? ASK HAROLD</t>
  </si>
  <si>
    <t xml:space="preserve">This paragraph is from Sandra Jean Hawkins's post on the website:   http://www.newpitsligo.org/photographs_with_a_story.html  "From Spring until Autumn, George left home and toured the whole of Buchan each year on his bicycle, booking local halls and barns in which to teach the elements of country and ballroom dancing.  He is reputed to have reached Boat of Garten on these tours and was always accompanied by his William McHardy violin of 1842.   He often played “Pop Goes the Weasel” for the junior dancers, dancing all the while himself, to demonstrate the steps.   Many an errant dancer would receive a whack on the legs with the fiddle bow, if the steps were wrong.   He started the famous Highland Dancer, Bobby Watson, and probably many others, on their dancing careers.  He frequently judged Highland Dancing  as well as  ballroom competitions at local shows in the Buchan area.   George was also a conjuror, juggler and ventriloquist.   One of his dummies was “Mr Gingerbread”.   In the Winter, George worked in Morton’s Canning Factory (now Rosemount Square) in Aberdeen city, staying with his daughter Mrs. Annie Knox in Rosemount Viaduct, Aberdeen.   While staying there, George attended Donald’s Dancing School in order to learn the latest ballroom dances and keep himself up to date." Referring to George and Ann's grandson, Frank Cruickshank, Sandra Jean Hawkins says, "He helped her (his grandmother Ann Norrie) keep the one cow as well as driving peats home with their pony and cart."  </t>
  </si>
  <si>
    <t>The death record for George (Dancie) Norrie states that he passed away September 16, 1925, at 59 Low Street, New Pitsligo, Tyrie, Aberdeenshire. He was 68 years old. Informant of his death was his son John Knox Norrie who was living at 28 Blackfriers Street, Aberdeen city. The obituary for George "Dancie" Norrie appeared in the 'Aberdeen Press and Journal' on Friday, September 18, 1925. Its statess he died at his residence at 59 Low Street in New Pitsligo. This obituary goes on to say, "Deceased was a well-known and highly-respected figure in the district, and carried on his profesion as a teacher of dancing for a great number of years in New Pitsligo and surrounding parishes. He was of a genial disposition and his services were always in request at the Highland gatherings in the north-east as a judge in the dancing competitions. Mr Norrie is survived by a widow and a grown-up family."</t>
  </si>
  <si>
    <t>George (Dancie) Norrie and Ann Murray (nee Knox) Norrie are buried in Turlundie Churchyard at a rectangular tablet inscribed  "Norrie Father &amp; Mother". I have a photo of this.</t>
  </si>
  <si>
    <t>John Knox Norrie and Williamina had 5 more children according to Harold Noble's tree at  https://www.ancestry.com/family-tree/tree/115810017/family/familyview?cfpid=430160928032    The children of John Knox Norrie and Williamina Rattray were: children were George Norrie (B1912-D1980); Jean Fowlie Norrie (B1913-D2003) Jean was Harold's mother; Mary Walker Norrie (B1917-D1984); Richard Atkinson Norrie (B1919-D1993); and William Casson  Norrie, known as Cassie (B1925-D1944 in Calvados, France).</t>
  </si>
  <si>
    <t>John Knox Norrie and Williamina were living at 3 Church Street, New Pitsligo, in 1944 when their son William Casson Norrie was killed in action in World War II, on June 16, 1944, at age 18 years and 11 months. He was in the 5/7th batallion, Gordon Highlanders. He is buried at Bannerville-la-Campagne War Cemetery, Calvados, France.</t>
  </si>
  <si>
    <r>
      <t xml:space="preserve">Ann's obituary, found in a newspaper clipping, states that she passed away on Monday evening, which is consistent with October 31, 1932. It also states "She was the second oldest of a family of six daughters and three sons, of whom all are now dead but one, Mrs Bruce, who lives at Kemnay, is 91 years of age, and is moving about freely in her home," {We do not have a record of an older sibling for Ann, and her </t>
    </r>
    <r>
      <rPr>
        <u/>
        <sz val="12"/>
        <rFont val="Cambria"/>
        <family val="1"/>
        <scheme val="minor"/>
      </rPr>
      <t xml:space="preserve">birthday </t>
    </r>
    <r>
      <rPr>
        <sz val="12"/>
        <rFont val="Cambria"/>
        <family val="1"/>
        <scheme val="minor"/>
      </rPr>
      <t>newspaper report says she was the eldest. I could not find any more siblings for Ann, only those listed on her parents' page of this (my) Excel file.} This Mrs Bruce was Ann's sister Mary Wilson (nee Duncan) Bruce. This obituary also states that after her husband died Ann "...was thus compelled to return to the mill for a living. Of that family only three now survive- Mrs Drew, a daughter in Peterhead, and a son in New Pitsligo." Mrs Drew was Charlotte (nee Birnie). The daughter in Peterhead would be Ann Ironside (nee Norrie) who died July 14, 1948 in Peterhead. The son in New Pitsligo would be William Norrie who died December 23, 1935. In Ann's obituary it says "She also liked her Bible, and could quote from it freely". "The funeral of Mrs Norrie took place to New Pitsligo on Thursday" which was probably Thursday, November 3, 1932.</t>
    </r>
  </si>
  <si>
    <t>Ann's death record states that Ann Joss Norrie (widow of George Norrie, han loom weaver) died at 9 Wales Street, in the city of Aberdeen. This was the home of her daughter, Mrs Drew; that is Charlotte (nee Birnie). This death record confirms Ann's father and mothers names as Archibald Duncan (weaver) and Jane (nee Hutcheon) respectively, both deceased. The informant of Ann's death was her granddaughter Margaret Findlay of 33 Wales Street in Aberdeen city.</t>
  </si>
  <si>
    <t xml:space="preserve"> 4.5. Richard Atkinson Norrie (B June 2, 1919 in Dykers Croft, New Pitsligo, Aberdeenshire - D November 22, 1993 in Whitwell, Derbyshire, England). According to his daughter Sandra Jean Hawkins (nee Norrie) on the New Pitsligo website (see below), Richard Atkinson Norrie  was a journeyman mason. He served in World War II with the Gordon Highlanders and spent over 5 years as a POW in Germany. His obituary states he was captured 6 days after Dunkirk, was a POW for 5 years, and made 4 escape attempts as a POW. On April 27, 1946 in Whitwell Church, in England, Richard Atkinson Norrie married Doris Scoffins (B July 15, 1927 in Whaley, Derbyshire, England - D unknown). When their daughter, Sandra Jean Hawkins (nee Norrie) was born the family lived at 126 High Street, New Pitsligo where they remained until Sandra Jean was 5 years old, she says.  In 1957 the family moved to Derbyshire where Richard could earn more money as a coal miner, according to their daughter, Sandra Jean. The children of Richard and Doris were: a daughter named Sandra Jean Norrie (B February 24, 1947 in Fraserburgh, Aberdeenshire), and a son named Richard John Norrie (B March 1, 1965 in Kilton, Hospital, Worksop, England). According to his obituary, Richard Atkinson Norrie died at home, at Queen's Close " ...and was a miner by profession. He was well known for his stone masons work, which he returned to upon retirement."  His obituary lists many mourners, many of whom are family members already noted inthis Excel file.                                                                                                                           </t>
  </si>
  <si>
    <t>The 1851 census for Old Deer lists Jane Duncan as the head of the family, so Archibald must gave passed away before this census. The family is living at 130 West Street at the time of this census. The family consisted of (ages in brackets): Jane Duncan, head, widow, pauper, former wife of (unclear?) weaver, born in Monquhitter (42); Ann Duncan, daughter, unmarried, a steam loom weaver, woolen, born in Cuminestown (18); Barbara, daughter, a scholar, born in Cuminestown (11); Mary, daughter, a scholar, born in Tyrie (8); Archibald, son, a scholar, born in Tyrie (5); William, son, born in Tyrie (3). The birthplace of Monquhitter for the mother, Jane, gives credibility to the marriage record, discussed above.</t>
  </si>
  <si>
    <t>In 1841, the census for Tyrie, lists Ann Joss Duncan living with her parents and siblings on Low Street, Tyrie. This Low Street is most likely in New Pitsligo. Listed in this census, all with the last name Duncan (with ages in brackets) are: Alexander, a hand loom weaver of linen, (25) Jean (25), Ann (Joss) (8), Isobel (6), Jean (4), Barbara (1). Also living on Low Street in this census is Margaret Duncan (age 75) which could be Archibald's mother.</t>
  </si>
  <si>
    <t>In the 1841 census for the villiage of Fetterangus in the Parish of Old Deer, George Norrie is living with his parents and siblings. In this census the family consists of (ages in brackets), all last names are Norrie: Charles, labourer (45), Barbara (35),  Margaret (8), George (6), Barbara (3), Isobel (1).</t>
  </si>
  <si>
    <t>The New Pitsligo census record was taken Sunday, April 2nd, 1911. Three month later, on July 8, 1911, Georgina and her daughter Hilda boarded the steamship Hesperian, a ship built in1908 and operated by the Allan Line in Glasgow. They sailed to Canada, landing in Quebec City on July 15, 1911 and Montreal a few days later. The ship's manifest indicates that Georgina's husband was a joiner, she was carrying $20.00 cash, and they had never been to Canada before. Their final destination is Winnipeg, Manitoba. Georgina gives her occupation as housewife, and their religion as Presbyterian. The trip to Winnipeg would have been by train.</t>
  </si>
  <si>
    <t xml:space="preserve">The 1911 New Pitsligo, Scotland census shows (with ages in brackets) one family unit of George and Ann Norrie, and a different family unit of Georgina Cruickshank, all living at 60 Low Street. The family unit of George and Ann consists of (with ages in brackets): George Norrie, head of the family, teacher of dancing, working on his own accord (self employed), born in Plaidy, Turriff (54); Ann D. Norrie, wife, born in New Pitsligo (46);  Lizzie M.D. Norrie, daughter, a dressmaker, working on own accord, working at home, born in New Pitsligo (19); and Frank G.N. Cruickshank, grandson, scholar, born in New Pitsligo (5). George and Ann's other children were not listed as living with their parents in this 1911 census. </t>
  </si>
  <si>
    <t>In 1921 the census for New Pitsligo, Tyrie, in the constituancy of East Aberdeen George (Dancie) Norrie and Ann are still living at 60 Low Street; and their grandson Frank is still living with them. This family of three consisted of (with ages in brackets): George Norrie, head of the family, teacher of dancing (63); Ann Norrie, wife, home duties (55), F.J.N. Cruickshank, grandson, unmarried, occupied as home help for George Norrie, Agricultural (croft), (16). All three family members were shown as born in Tyrie, Aberdeenshire, in this 1921 census.</t>
  </si>
  <si>
    <t>The 1911 census lists the mother Ann (Joss Duncan) Norrie still living at 43 Low Street, New Pitsligo. She is occupied as a hand loom weaver (home spun), self employed and working at home. Ann (Joss Duncan) Norrie was living alone at this address in 1911.</t>
  </si>
  <si>
    <t>In 1921 the census for New Pitsligo, Parish of Tyrie, constituancy of East Aberdeenshire, Ann Joss Norrie is living at 32 Low Street. She is listed as a widow living in one room. No other family members are living with her, but at the same address is the family of James and Jemima Will. Ann's occupation is listed as home duties. Ann Joss Norrie's son (George/Dancie) and his family are living at 60 Low Street in this 1921 census.</t>
  </si>
  <si>
    <t>In the 1871 census, George (Dancie) Norrie could not be found anywhere in Aberdeenshire. He was coming up to 14 years old at the time of the 1871 census.</t>
  </si>
  <si>
    <t>In the 1881 census for 60 Low Street in New Pitsligo, Elizabeth M. Knox (41 years old and a widow) was head of the family as her husband Alexander Knox had already passed away. Elizabeth was a lace weaver. Living with Elizabeth are her mother Margret (nee Petrie) Murray (80 years old and a widow) and Elizabeth's three surviving children. The children living with their mother and grandmother are Elizabeth's daughter Ann (Murray Knox), a lace weaver (15 years old), Elizabeth's son John a scholar (12 years old), and Elizabeth's son William a scholar (8 years old). All family members were born in New Pitsligo except Margret who was born in Old Deer, according to this 1881 census. Elizabeth's daughter Ann would marry George "Dancie" Norrie on August 13, 1887.</t>
  </si>
  <si>
    <t>The 1871 census for New Pitsligo lists Alexander and Elizabeth Knox and family living at 60 Low Street. This family unit consisted of (ages in brackets): Alexander Knox, family head, born in Strichen, agricultural labourer, (34); Elisabeth Knox, wife, born in New Pitsligo (31); John Knox, son, born in New Pitsligo (2). This son is John Murray Knox.  On the same page of this 1871 census, Ann's mother, Margaret, and her family lived in the back house, meaning the house behind 60 Low Street. Margaret's family in the back house consisted of: Margaret Murray, head of the family, widow, bread carrier, born in Old Deer, Aberdeenshire (70); her son John Murray, unmarried, journeyman mason, born in New Pitsligo (34); her daughter Ann Murray, unmarried, seanstress, born in New Pitsligo (27); and her granddaughter Ann (Murray) Knox, scholar, born in New Pitsligo (5, erroniously appears as 15).</t>
  </si>
  <si>
    <t>The 1871 census for New Pitsligo lists Ann Murray Knox's parents and brother living at 60 Low Street. The same page of this census lists Ann Murray Knox living with her grandmother Margaret Murray (nee Petrie), in the back of (house behind) 60 Low Street. Margaret's family consisted of Margaret Murray, head of the family, widow, bread carrier, born in Old Deer, Aberdeenshire (70); her son John Murray, unmarried, journeyman mason, born in New Pitsligo (34); her daughter Ann Murray, unmarried, seanstress, born in New Pitsligo (27); and her granddaughter Ann (Murray) Knox, scholar, born in New Pitsligo (5, erroneously appears as 15).</t>
  </si>
  <si>
    <t>The 1861 census for Old Meldrum lists George (Dancie) Norrie living with his parents and siblings, living at Cowgate, Old Meldrum, Aberdeenshire. George's Dancie's) father would pass away just after this census. This census says they had one room with one or more windows. The family in this census consisted of (ages in brackets) with all having last name of Norrie: George (25) a (unclear?) weaver, born in Fyvie, not Millbreck; wife Ann (27), no occupation given, born in Monquhitter; son Charles (7) born in Old Deer; daughter Ann (5) born in Fyvie; son George (3) who would grow up to be "Dancie" Norrie born in Turriff; daughter Isabella (1) born in Chapel of Garioch. The mother of this family, Ann, was pregnant with her son William at the time of this census. Based on the locations of their children's births, the family seems to have moved around during this time. After the father George passed away, the mother Ann went back to work at the mill for a living according to her newspaper obituary clipping in 1932.</t>
  </si>
  <si>
    <t>The 1861 census for Old Meldrum lists George, Ann, and their family, living at Cowgate, Old Meldrum, Aberdeenshire. The father George would pass away just after this census. This census says they had one room with one or more windows. The family in this census consisted of (ages in brackets) with all having last name of Norrie: George (25) a (unclear?) weaver, born in Fyvie, not Millbreck; wife Ann (27), no occupation given, born in Monquhitter; son Charles (7) born in Old Deer; daughter Ann (5) born in Fyvie; son George (3) who would grow up to be "Dancie" Norrie born in Turriff; daughter Isabella (1) born in Chapel of Garioch. The mother of this family, Ann, was pregnant with her son William at the time of this census. Based on the locations of their children's births, he family seems to have moved around during this time. After the father George passed away, the mother Ann went back to work at the mill for a living according to her newspaper obituary clipping in 1932.</t>
  </si>
  <si>
    <t>According to her death record, Ann Joss Norrie (nee Duncan) died at 9 Wales Street in Aberdeen. This record states she was 101 years old, but her birth/baptism record clearly states she was born July 16, 1832, so she was 100 years old when she passed away. Census records generally confirm she was born in 1832. Ann Joss Norrie's death record states she was widow of George Norrie, hand loom weaver. Ann's mother's name is given as Jane Duncan (nee Hutcheon) (deceased) in her death record and her father's name is given as Archibald Duncan, a weaver (deceased). The informant of Ann's passing was her grandaughter Margaret Findlay who lived at 33 Wales Street, Aberdeen. I was unable to determine who this Margaret Findlay was. RAY ASK HAROLD</t>
  </si>
  <si>
    <t>A newspaper clipping from Saturday, July 16, 1932, reports Ann's 101st birthday.  This is odd because according to her birth/baptism record and her death record, Ann was born in 1832 and died in 1932, so this would have been her 100th birthday. This birthday newspaper clipping says she resides at the home of her daughter, Mrs Drew, at 9 Wales Street in Aberdeen, and up until 2 years ago she lived at 32 Low Street. This Mrs Drew could be her daughter Charlotte, and Harold Noble thinks so.</t>
  </si>
  <si>
    <t>Ray: Check again using the dates in the notes below</t>
  </si>
  <si>
    <t>This paragraph outline the documents found by Harold Noble regarding Charlotte Birnie. I have saved these documents. On May 28,  1902 a Charlotte Drew (nee Birnie) gave birth to a son named John Gordon Drew, at School Hill, McDuff, in the county of Banff. The father was John McDonald Drew, linen hawker, who was present for the birth. The marriage date given for Charlotte and John is February 13, 1898, in Turriff. On October 2, 1904, Charlotte Drew (nee Birnie) gave birth to a daughter named Eveline Duncan Drew, at School Hill, McDuff, in the county of Banff. The father was John McDonald Drew, a master linen draper, who was present for the birth.  The marriage date given for Charlotte and John is February 13, 1901, in Turriff (note the year difference). On June 23, 1906, Charlotte Drew (nee Birnie) gave birth to a daughter named Jamesina Clydesdale Drew, at 32 Carmelite Street in the district of Banff, in the county of Banff. The father was John McDonald Drew, a linen merchant, who was present for the birth. The marriage date given for Charlotte and John is February 13, 1900, in Turriff (note the year difference). The next document is a census from 1911.</t>
  </si>
  <si>
    <t xml:space="preserve">On the 1891 census Charlotte's son (Alexander Wallace Birnie) appears as Alexander Wallace, 3 years old, living with his grandmother Ann Joss Norrie. Also in the 1891 census, Charlotte Birnie (26 years old) is living with her father Alexander Birnie (53 years old, still a bachelor) at 9 Market Street, in the town of Macduff, Gamrie, Banffshire. According to this census, Charlotte's father Alexander was born in Tyrie, Aberdeenshire; Charlotte was a servant (domestic) and her father Alexander was a weaver (general).  This 1891 census indicates that Charlotte was born in Tyrie, Aberdeenshire. This is consistent with her birth record because Tyrie is a parish containing New Pitsligo.   </t>
  </si>
  <si>
    <r>
      <t xml:space="preserve">Harold Noble has advised that Charlotte married a John Drew, which is in keeping with Alexander Wallace Birnie's marriage record, above.The next census was in 1901. No Charlotte Birnie nor Charlotte Drew was found in the 1901 census to match our Charlotte.  The 1956 death record in Glasgow that Harold offers for Charlotte Drew has parents William Birnie and Agnes Norrie. We know these are both wrong names so there would be some question about Charlotte's last name being Drew. However, in the newspaper clipping of Ann Joss Norrie's (nee Duncan) birthday, it says she is living at 9 Wales Street in Aberdeen with her daughter Mrs Drew.  Charlotte is the most likely daughter for this statement. </t>
    </r>
    <r>
      <rPr>
        <sz val="11"/>
        <color rgb="FFFF0000"/>
        <rFont val="Cambria"/>
        <family val="1"/>
        <scheme val="minor"/>
      </rPr>
      <t xml:space="preserve"> No marriage </t>
    </r>
    <r>
      <rPr>
        <sz val="11"/>
        <color theme="1"/>
        <rFont val="Cambria"/>
        <family val="2"/>
        <scheme val="minor"/>
      </rPr>
      <t>nor death record could be found for Charlotte. No further information was found for her father or her son, either. No further information was found on Ancestry.com</t>
    </r>
  </si>
  <si>
    <t xml:space="preserve">On June 10, 1901, Alexander Wallace Birnie (22 years old) married Georgina Cowie (20 years old) at the Public Hall in New Aberdour, county of Aberdeen. Alexander was a farm servant and Georgina was a domestic servant at the time of their marriage. Neither Alexander nor Georgina had been previously married. Alexander was living in New Pitsligo, Parish of Tyrie and Georgina was living in Aberdour, Parish of Aberdour. Parents of Alexander are listed as William Wallace, carpenter; and Charlotte Birnie, domestic servant, now wife of John Drew, merchant, Aberdeen. Parents of Georgina are listedas Alexander Cowie, farm servant; and Jane Cowie (nee Rollo). Witnesses of the marriage were Williamina Cowie and Edward Cranna. C. Birnie, Minister of Aberdour officiated the marriage. </t>
  </si>
  <si>
    <t>In the 1841 census (ref 14) (ref 75), George Cruickshank was a farmer at Grecie (spelled Gracy) Hill, part of Bucklaus, New Deer, Aberdeen County. The family in the 1841 census consisted of George (father), age 50;  and Elizabeth (mother) age 50 ; with children Margaret, age 20; Amelia (listed as Emily), age 13; James, age 10; and Mary, age 7.</t>
  </si>
  <si>
    <t>NOTE 4:  James Adams Cruickshank married Mary Taylor. James was father of Francis John Cruickshank, and the grandfather of Charles Norrie Cruickshank (my Dad).</t>
  </si>
  <si>
    <t xml:space="preserve">The 1861 census for the Parish of New Deer shows George Cruickshank and family living at Grecie Hill. Geoirge was a farmer of 26 acres employing on man. This family consisted of (ages in brackets): George Cruickshank, head, born in Peterhead, Aberdeenshire (66); Elizabeth Cruickshank, wife, no occupation listed, born in Longside, Aberdeenshire (68); Mary Cruickshank, daughter, unmarried, no occupation given, born in New deer, Aberdeenshire (27); Mangry Shepherd, granddaughter, born in New Deer, Aberdeenshire (9); Helen Kerr, grandaughter, born in Aberdeenshire (8 months). On this same page of the 1861 census is the son of George and Elizabeth (James Cruickshank) and his family, also living at Grecie Hill. </t>
  </si>
  <si>
    <t>In the 1861 census, James Adams Cruickshank is found living at Grecie Hill. The family in this census consisted of (ages in brackets): James Cruickshank, head, farm servant, born in Peterhead, Aberdeenshire (31); Mary Cruickshank, no occupation given, born in New Deer (19); and George, son, born in New Deer (10 months).  On the same 1861 census page are the parents, sister, and nieces of James Cruickshank, also living at Grecie Hill.</t>
  </si>
  <si>
    <t xml:space="preserve">Georgina's father was George Norrie a teacher of dancing, and her mother was Ann Knox a domestic servant, according to her birth register. George and Ann were not married until August 13, 1887. </t>
  </si>
  <si>
    <t>Sandra Jean Hawkins (nee Norrie) posted on the website:  http://www.newpitsligo.org/photographs_with_a_story.html the following about George (Dancie) Norrie:  he "...was soon employed as a farm servant.   At the age of 24 he was working in Fisherbriggs and he also worked for James Laing, farming 150 acres in the parish of Tyrie. Little Fisherbriggs is a hamlet in the parish of Pitsligo, Aberdeenshire, and this hamlet is 8 miles north east of New Pitsligo. The Parish of Tyrie is in Aberdeenshire and it contains New Pitsligo. I cannot substantiate this about George (Dancie) Norrie as he was not found in the 1881 census, anywhere in Scotland.  I found James Laing and a farm called Fisherbriggs in the Ordinance Surveys, but no mention of George Norrie (Dancie).</t>
  </si>
  <si>
    <t>The other 9 children of John William Norrie and Helen Anabella (nee Robb) were born in Manitoba, Canada. Helen Anabelle Robb died March 17, 1958.</t>
  </si>
  <si>
    <t xml:space="preserve">Another good tree for John William Norrie is here: https://www.ancestry.com/family-tree/tree/24509822/family/familyview?cfpid=142120544971&amp;fpid=142120545015 John William Norrie and Helen Anabella Robb had 10 children. Their first child Eleanor Brown Norrie, was born in Scotland. According to Eleanor's birth record she was born November 7, 1910, at Little Ythsie in the parish of Tarves, Scotland. This birth record indicates that the father John was a farm servant. It also indicates that Helen was called Nellie (nee Robb) on this record, and confirms that John and Helen were married on January 16, 1909. </t>
  </si>
  <si>
    <t xml:space="preserve">William and Christina had 7 children. Six of these children are listed in the 1901 census for New Pitsligo. In this census, the father William is listed as a general labourer, employed by others. His age is given as 40 years old, born in New Pitsligo. The mother, Christina is listed as 40 years old, born in Lonmay. The 7 children, all born in New Pitsligo and all with last names being Norrie, are listed below. (Ages in brackets are from the 1901 census)                                                                                                                                                                                                                             1. John William, a scholar (12). (It was John who moved to Crandall, Manitoba). For more information on John William Norrie, see below                                                                                                                                                                                                                                                              2. Eleanor Brown, a scholar (11)  Born November or December 10, 1889, in New Pitsligo (street number and name are unclear on her birth record).  (I have the marriage Affidavit for Eleanor marrying James Park, on April 15, 1922, in Toronto, York, Ontario, Canada)                                                                                                                                                                                                                         3. George, a scholar (9)                                                                                                                                                                                                                            4. Christina: Her 1893 death record states she died between 11:00PM on December 16th and 5:00AM on December 17th, at 8 High Street, New Pitsligo.   Her father William is listed as a general labourer. She was 5 weeks old.                                                                                                                                                                                                                          5. James William, a scholar (5) According to his attestation paper of June, 1915 he was born in November, 1886                                                                                                                                                                                                                                                                                                       </t>
  </si>
  <si>
    <t>In March, 1912, John, Helen, and their daughter Eleanor emigrated to Canada. The story of this family is told on pages 318 to 320 is told in the book "the Chronicles of Crandall", written in 1971, complied by the Crandall Historical Society. The submission about this family was written by Mrs. Ted Shier (nee Cora Norrie, daughter of John William and Helen Annabelle Norrie). Her husband's name Ted is short for Edward. I have a PDF file of this entire book.</t>
  </si>
  <si>
    <t>From the Chronicles of Crandall, "Eleanor, who has spent most of her life in Winnipeg is married to Melvin Begg, a locomotive engineer for the C.P.R."</t>
  </si>
  <si>
    <t>Cyril Norrie was the father of Ryan Norrie who I email with, in Hamiota. Manitoba (in 2022 to present). From the Chronicles of Crandall, "In 1952, Cyril took over running of the farm when his parents retired to Crandall. In October of the same year, he married Doreen Angus of Hamiota." and "Cyril and Doreen have a family of four sons. Angus, Chris, Neil, and Ryan."</t>
  </si>
  <si>
    <t>John William Norrie died on March 21, 1964 while visiting his sons Charles and Frank in Vancouver BC. According to John William Norrie's obituary he was born in New Pitsligo, September 9, 1888. At the age of 21 he married Helen Annabelle Robb of Aberdeen and four years later they came to Canada making their first home on the Flemming Farm, near Arrow River. After serving in World War I {enlisted in 1916}, John and Helen farmed near Decker, Manitoba {they moved there in 1923}, and then Isabella, Manitoba {they moved there in 1942}, retiring to Crandall, Manitoba in October, 1952. John's obituary concludes with his survivers who were: six sons, Charles and Frank in Vancouver BC; William and Gordon in Calgary; Cyril and Archie in Isabella, Manitoba; and three daughters Mrs. M. Begg (Eleanor) in Winnipeg; Mrs. D. Carnegie (Thelma) in the Pas; and Mrs. E Shier (Cora) in Crandall. There were 27 grandchildren. The son Charles is in a photo I have with his 2nd cousin Mary Norrie (daughter of John Knox Norrie) In this photo Charles is in military uniform, visiting the family of John Knox Norrie in Scotland during World War II.  A son of John William Norrie, George, was killed overseas during World War II. {EDITS are from the book "the Chronicles of Crandall", 1971}</t>
  </si>
  <si>
    <r>
      <rPr>
        <sz val="12"/>
        <rFont val="Cambria"/>
        <family val="1"/>
        <scheme val="minor"/>
      </rPr>
      <t>On April 22, 1937, Altha Louise Begg, (daughter of George Begg and Sarah Eliza Thompson) married Horace George Press (son of</t>
    </r>
    <r>
      <rPr>
        <sz val="12"/>
        <color rgb="FFFF0000"/>
        <rFont val="Cambria"/>
        <family val="1"/>
        <scheme val="minor"/>
      </rPr>
      <t xml:space="preserve"> </t>
    </r>
    <r>
      <rPr>
        <sz val="12"/>
        <rFont val="Cambria"/>
        <family val="1"/>
        <scheme val="minor"/>
      </rPr>
      <t>Frederick James Press and Caroline Ann Phelps), in the village of Stella, on Amherst Island. Horace was born in England. Both Altha and Horace gave their addresses as Stella on their certificate of marriage. Altha was 18 years old and living at home;</t>
    </r>
    <r>
      <rPr>
        <sz val="12"/>
        <color rgb="FFFF0000"/>
        <rFont val="Cambria"/>
        <family val="1"/>
        <scheme val="minor"/>
      </rPr>
      <t xml:space="preserve"> </t>
    </r>
    <r>
      <rPr>
        <sz val="12"/>
        <rFont val="Cambria"/>
        <family val="1"/>
        <scheme val="minor"/>
      </rPr>
      <t>Horace was a 29 year old mechanic. Neither Altha nor Horace had been married before. Witnesses were Ernest Walter Press and Reta Philana Begg, both of Stella, Amherst Island. Officiating the marriage was Thomas Leech of Stella, an Anglican. Stated religion for both Altha and Horace was Church of England. There is a stamp on the marriage certificate of Altha and Horace stating they were divorced in 1956. For more on the Press family</t>
    </r>
    <r>
      <rPr>
        <sz val="14"/>
        <color theme="6" tint="-0.249977111117893"/>
        <rFont val="Cambria"/>
        <family val="1"/>
        <scheme val="minor"/>
      </rPr>
      <t xml:space="preserve"> see Note (b) below.</t>
    </r>
  </si>
  <si>
    <t xml:space="preserve">NOTE 4:  A birth record for Eliza J. Beggs was not found. Considering the birth records of her brothers, Henry and Thomas, it is possible that the birth of Eliza J. Beggs was never registered. In the 1871 and 1881 censuses for Amherst Island, Elizabeth (Eliza J.) Beggs was living with her parents and siblings. According to their marriage record, on July 16, 1890, Elizabeth (Eliza) Beggs (21 years old) married William Ault- a labourer, Kemptville, S.S. Marie (29 years old). William Ault was born in Kemptville, Ontario, son of Isaiah Ault and (Mary) Ann (nee Buchanan). Both Eliza and William were living in Kemptville at the time of their marriage, which took place in Kemptville. Witnesses were  P.A. Sharp and Bell Ault.  Officiating was Rev. C.P. Emery. Neither Eliza nor William had been previously married. Both Eliza and William stated their religion as Church of England. I did not find this family in the 1901 census, anywhere in Ontario. Children of Elizabeth Beggs and William Ault included: Walter Ault, Earl Ault, and Edgar Ault. Death record for a William Ault indicates he had  an accidental death in a steel plant on January 10, 1906.    </t>
  </si>
  <si>
    <t xml:space="preserve">Ann Murray Knox married George (Dancie) Norrie. She died at 43 Low Street in New Pitsligo. I could not determine whose residence that was at the time. Her usual place of residence was 59 Low Street, New Pitsligo. Her death register lists her father as Alexander Knox, general labourer (deceased); and her mother as Elizabeth Knox (nee Murray) deceased. The informant of Ann Murray Knox's death was her son John Knox Norrie  </t>
  </si>
  <si>
    <t>NOTE 1: Ann Murray Knox is registerd on the School Admission Register for New Pitsligo and St. John's School, dated January 18, 1875, as student number 505 on page 29/74. She was 9 years old at this time. This record indicates she was living at 60 Low Street, New Pitsligo, with her mother, Widow Knox, labourer. Her father had passed away the previous year. This school admission register confirms her birth date as August 25, 1865. Her last school attended is listed as Fernale School.</t>
  </si>
  <si>
    <t xml:space="preserve">In the 1851 census for Aberdeenshire, the most likely candidate for George Norrie (found in Scotland's People and Ancestry.com) is the 15 year old boy who is unmarried and working as a farm labourer/servant in the Parish of Cruden where he lives in the home of William Milne. This record shows that George was born in Pitsligo. In the 1851 census for the Parish of Old Deer, Ann Joss Duncan was living with her mother and siblings at 130 West Street, Old Deer, Aberdenshire. The 1851 census for Old Deer lists Jane Duncan as the head of the family, so her husband Archibald must gave passed away before this census. The family consisted of (ages in brackets): Jane Duncan, head, widow, pauper, former wife of (unclear?) weaver, born in Monquhitter (42); Ann (Joss) Duncan, daughter, unmarried, a steam loom weaver, woolen, born in Cuminestown (18); Barbara, daughter, a scholar, born in Cuminestown (11); Mary, daughter, a scholar, born in Tyrie (8); Archibald, son, a scholar, born in Tyrie (5); William, son, born in Tyrie (3).  </t>
  </si>
  <si>
    <t>Georgina married Francie (or Francis) John Cruickshank on December 9, 1904 at the Free Masons Hall in New Pitsligo. Francie (Francis) was commonly known as Frank. He was born on March 23, 1883 at Grecie (Gracie, Grassy) Hill, which is a farm near New Pits;igo, Aberdeenshire. Frank was listed as a journeyman carpenter on their marriage record, living at Turfhill, New Deer. Frank's father was James Cruickshank, a farmer and his mother was Mary (nee Taylor). On their marriage record, no occupation is given for Georgina, who was living at 32 Low Street. Witnesses of the marriage of Frank and Georgina were Robert Cruickshank (likely Frank's younger brother) and Annie Norrie (likely Georgina's older sister). Georgina outlived Frank and several more husbands She died on November 7, 1987, in Vancouver, British Columbia and is buried at Brookside Cemetery, Winnipeg, Manitoba, with the name of Georgina Haeber (her last husband's surname was Haeber).</t>
  </si>
  <si>
    <t>NOTE 2: Georgina Norrie was born at 60 Low Street, New Pitsligo, Aderdeenshire. Her birth record confirms that Georgina's father George Norrie was a teacher of dancing and her mother Ann Knox was a domestic servant at the time. The 1891 school admission register for New pitsligo and St John's schools, in Aberdeenshire, shows Georgina and her older sister Ann registered on June 22 of that year. Their birthdates are confirmed in this document and they are living at 60 Low Street in New Pitsligo. Their father is confirmed as George Norrie, teacher of dancing. Their school previous to 1891 was St John's Episcopal School, where Ann had completed Grade 2, and Georgina was without a grade (probably just starting grade school)</t>
  </si>
  <si>
    <t>NOTE 1: The 1891 school admission register for New pitsligo and St John's schools, in Aberdeenshire, shows Ann and her younger sister Georgina registered on June 22 of that year. Their birthdates are confirmed in this document and they are living at 60 Low Street in New Pitsligo. Their father is confirmed as George Norrie, teacher of dancing. Their school previous to 1891 was St John's Episcopal School, where Ann had completed Grade 2, and Georgina was without a grade (probably just starting grade school)</t>
  </si>
  <si>
    <t>In the 1901 census for New Pitsligo , Ann Duncan Norrie was occupied as a general servant (domestic) living in the home of  John and Mary Scott at 55 High Street (bank house) in New Pitsligo, Aberdeenshire. John Scott was a bank agent and estate factory J.P. Ann Duncan Norrie married George Birnie Knox on December 7, 1906, in the Commercial Hotel, New Pitsligo. According to their marriage record, George was a journeyman mason and Ann was a domestic servant. George lived at 40 Low Street, New Pitsligo and Ann lived at 60 Low Street, New Pitsligo at the time of their marriage. George's father was James Birnie Knox (B1851 - D1927), a general labourer and George's mother was Isabella (nee Smith) (B1849 - D1925). Witnesses at the marriage of Ann and George were Charles Norrie and Margaret Scott.</t>
  </si>
  <si>
    <t>Beverly Cramb                                                                     B Mar 3, 1920 - D Feb 14, 2014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</si>
</sst>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80" x14ac:knownFonts="1">
    <font>
      <sz val="11"/>
      <color theme="1"/>
      <name val="Cambria"/>
      <family val="2"/>
      <scheme val="minor"/>
    </font>
    <font>
      <sz val="11"/>
      <color theme="1"/>
      <name val="Cambria"/>
      <family val="1"/>
      <scheme val="major"/>
    </font>
    <font>
      <i/>
      <sz val="11"/>
      <color theme="1"/>
      <name val="Cambria"/>
      <family val="1"/>
      <scheme val="major"/>
    </font>
    <font>
      <sz val="36"/>
      <color theme="4"/>
      <name val="Cambria"/>
      <family val="2"/>
      <scheme val="major"/>
    </font>
    <font>
      <sz val="11"/>
      <color theme="3"/>
      <name val="Cambria"/>
      <family val="2"/>
      <scheme val="minor"/>
    </font>
    <font>
      <u/>
      <sz val="11"/>
      <color theme="3"/>
      <name val="Cambria"/>
      <family val="2"/>
      <scheme val="minor"/>
    </font>
    <font>
      <b/>
      <sz val="48"/>
      <color theme="1" tint="0.14999847407452621"/>
      <name val="Cambria"/>
      <family val="1"/>
      <scheme val="major"/>
    </font>
    <font>
      <sz val="46"/>
      <color theme="1" tint="0.14996795556505021"/>
      <name val="Cambria"/>
      <family val="2"/>
      <scheme val="major"/>
    </font>
    <font>
      <b/>
      <sz val="14"/>
      <color indexed="63" tint="0.14999847407452621"/>
      <name val="Cambria"/>
      <family val="1"/>
      <scheme val="major"/>
    </font>
    <font>
      <sz val="46"/>
      <color theme="1" tint="0.14996795556505021"/>
      <name val="Cambria"/>
      <family val="2"/>
      <scheme val="minor"/>
    </font>
    <font>
      <b/>
      <sz val="46"/>
      <color indexed="63" tint="0.14996795556505021"/>
      <name val="Cambria"/>
      <family val="1"/>
      <scheme val="minor"/>
    </font>
    <font>
      <b/>
      <sz val="16"/>
      <color theme="1" tint="0.14999847407452621"/>
      <name val="Cambria"/>
      <family val="1"/>
      <scheme val="major"/>
    </font>
    <font>
      <sz val="16"/>
      <color theme="0"/>
      <name val="Cambria"/>
      <family val="2"/>
      <scheme val="minor"/>
    </font>
    <font>
      <b/>
      <sz val="14"/>
      <color theme="0"/>
      <name val="Cambria"/>
      <family val="1"/>
      <scheme val="major"/>
    </font>
    <font>
      <sz val="12"/>
      <color theme="6"/>
      <name val="Cambria"/>
      <family val="2"/>
      <scheme val="minor"/>
    </font>
    <font>
      <sz val="12"/>
      <color theme="1"/>
      <name val="Cambria"/>
      <family val="2"/>
      <scheme val="minor"/>
    </font>
    <font>
      <sz val="12"/>
      <color theme="0"/>
      <name val="Cambria"/>
      <family val="2"/>
      <scheme val="minor"/>
    </font>
    <font>
      <sz val="46"/>
      <color theme="1" tint="0.14996795556505021"/>
      <name val="Cambria"/>
      <family val="1"/>
      <scheme val="major"/>
    </font>
    <font>
      <sz val="11"/>
      <color theme="1"/>
      <name val="Cambria"/>
      <family val="1"/>
      <scheme val="minor"/>
    </font>
    <font>
      <b/>
      <sz val="46"/>
      <color theme="1" tint="0.14996795556505021"/>
      <name val="Arial"/>
      <family val="2"/>
    </font>
    <font>
      <sz val="16"/>
      <name val="Cambria"/>
      <family val="2"/>
      <scheme val="minor"/>
    </font>
    <font>
      <sz val="16"/>
      <name val="Arial"/>
      <family val="2"/>
    </font>
    <font>
      <sz val="16"/>
      <color theme="0"/>
      <name val="Arial"/>
      <family val="2"/>
    </font>
    <font>
      <b/>
      <sz val="46"/>
      <color theme="1" tint="0.14996795556505021"/>
      <name val="Cambria"/>
      <family val="1"/>
      <scheme val="major"/>
    </font>
    <font>
      <sz val="12"/>
      <color theme="3"/>
      <name val="Cambria"/>
      <family val="2"/>
      <scheme val="minor"/>
    </font>
    <font>
      <sz val="12"/>
      <color theme="1"/>
      <name val="Cambria"/>
      <family val="1"/>
      <scheme val="minor"/>
    </font>
    <font>
      <sz val="12"/>
      <name val="Cambria"/>
      <family val="2"/>
      <scheme val="minor"/>
    </font>
    <font>
      <sz val="12"/>
      <name val="Cambria"/>
      <family val="1"/>
      <scheme val="major"/>
    </font>
    <font>
      <sz val="12"/>
      <name val="Cambria"/>
      <family val="1"/>
      <scheme val="minor"/>
    </font>
    <font>
      <sz val="16"/>
      <color theme="1"/>
      <name val="Cambria"/>
      <family val="2"/>
      <scheme val="minor"/>
    </font>
    <font>
      <b/>
      <sz val="14"/>
      <name val="Cambria"/>
      <family val="1"/>
      <scheme val="major"/>
    </font>
    <font>
      <b/>
      <sz val="46"/>
      <color theme="1"/>
      <name val="Cambria"/>
      <family val="1"/>
      <scheme val="minor"/>
    </font>
    <font>
      <sz val="12"/>
      <color rgb="FF7030A0"/>
      <name val="Cambria"/>
      <family val="1"/>
      <scheme val="minor"/>
    </font>
    <font>
      <sz val="12"/>
      <color theme="3"/>
      <name val="Cambria"/>
      <family val="1"/>
      <scheme val="minor"/>
    </font>
    <font>
      <sz val="12"/>
      <color theme="1"/>
      <name val="Cambria"/>
      <family val="1"/>
      <scheme val="minor"/>
    </font>
    <font>
      <sz val="12"/>
      <color theme="6"/>
      <name val="Cambria"/>
      <family val="1"/>
      <scheme val="minor"/>
    </font>
    <font>
      <sz val="11"/>
      <color rgb="FFFFFF00"/>
      <name val="Cambria"/>
      <family val="2"/>
      <scheme val="minor"/>
    </font>
    <font>
      <sz val="12"/>
      <name val="Cambria"/>
      <family val="1"/>
      <scheme val="minor"/>
    </font>
    <font>
      <sz val="16"/>
      <color theme="0"/>
      <name val="Cambria"/>
      <family val="1"/>
      <scheme val="minor"/>
    </font>
    <font>
      <sz val="12"/>
      <color theme="0"/>
      <name val="Cambria"/>
      <family val="1"/>
      <scheme val="minor"/>
    </font>
    <font>
      <sz val="10"/>
      <name val="Cambria"/>
      <family val="1"/>
      <scheme val="minor"/>
    </font>
    <font>
      <b/>
      <sz val="12"/>
      <color theme="0"/>
      <name val="Cambria"/>
      <family val="1"/>
      <scheme val="minor"/>
    </font>
    <font>
      <sz val="12"/>
      <color rgb="FF20282C"/>
      <name val="Cambria"/>
      <family val="1"/>
      <scheme val="minor"/>
    </font>
    <font>
      <sz val="11"/>
      <color theme="7" tint="-0.249977111117893"/>
      <name val="Cambria"/>
      <family val="2"/>
      <scheme val="minor"/>
    </font>
    <font>
      <sz val="11"/>
      <color theme="0"/>
      <name val="Cambria"/>
      <family val="2"/>
      <scheme val="minor"/>
    </font>
    <font>
      <sz val="12"/>
      <color theme="1"/>
      <name val="Cambria"/>
      <family val="1"/>
      <scheme val="minor"/>
    </font>
    <font>
      <sz val="12"/>
      <color theme="6" tint="-0.249977111117893"/>
      <name val="Cambria"/>
      <family val="1"/>
      <scheme val="minor"/>
    </font>
    <font>
      <b/>
      <sz val="12"/>
      <color theme="6" tint="-0.249977111117893"/>
      <name val="Arial"/>
      <family val="2"/>
    </font>
    <font>
      <sz val="16"/>
      <color theme="6" tint="0.39997558519241921"/>
      <name val="Cambria"/>
      <family val="2"/>
      <scheme val="minor"/>
    </font>
    <font>
      <sz val="12"/>
      <color indexed="63" tint="0.14999847407452621"/>
      <name val="Cambria"/>
      <family val="1"/>
      <scheme val="major"/>
    </font>
    <font>
      <sz val="11"/>
      <name val="Cambria"/>
      <family val="2"/>
      <scheme val="minor"/>
    </font>
    <font>
      <sz val="12"/>
      <color rgb="FF000000"/>
      <name val="Cambria"/>
      <family val="1"/>
      <scheme val="minor"/>
    </font>
    <font>
      <sz val="12"/>
      <color rgb="FF00008B"/>
      <name val="Cambria"/>
      <family val="1"/>
      <scheme val="minor"/>
    </font>
    <font>
      <sz val="11"/>
      <name val="Cambria"/>
      <family val="1"/>
      <scheme val="minor"/>
    </font>
    <font>
      <sz val="11"/>
      <color theme="6" tint="-0.499984740745262"/>
      <name val="Cambria"/>
      <family val="1"/>
      <scheme val="minor"/>
    </font>
    <font>
      <sz val="11"/>
      <color rgb="FF0070C0"/>
      <name val="Cambria"/>
      <family val="1"/>
      <scheme val="minor"/>
    </font>
    <font>
      <sz val="8"/>
      <name val="Cambria"/>
      <family val="2"/>
      <scheme val="minor"/>
    </font>
    <font>
      <sz val="11"/>
      <name val="Cambria"/>
      <family val="1"/>
      <scheme val="major"/>
    </font>
    <font>
      <sz val="12"/>
      <color rgb="FFFF0000"/>
      <name val="Cambria"/>
      <family val="1"/>
      <scheme val="minor"/>
    </font>
    <font>
      <sz val="11"/>
      <color rgb="FFFF0000"/>
      <name val="Cambria"/>
      <family val="1"/>
      <scheme val="minor"/>
    </font>
    <font>
      <u/>
      <sz val="12"/>
      <name val="Cambria"/>
      <family val="1"/>
      <scheme val="minor"/>
    </font>
    <font>
      <sz val="14"/>
      <color theme="6" tint="-0.249977111117893"/>
      <name val="Cambria"/>
      <family val="1"/>
      <scheme val="minor"/>
    </font>
    <font>
      <sz val="14"/>
      <name val="Cambria"/>
      <family val="1"/>
      <scheme val="minor"/>
    </font>
    <font>
      <sz val="12"/>
      <name val="Calibri"/>
      <family val="2"/>
    </font>
    <font>
      <sz val="12"/>
      <color rgb="FF333333"/>
      <name val="Cambria"/>
      <family val="1"/>
      <scheme val="major"/>
    </font>
    <font>
      <sz val="11"/>
      <color rgb="FF000000"/>
      <name val="Cambria"/>
      <family val="1"/>
      <scheme val="minor"/>
    </font>
    <font>
      <sz val="12"/>
      <name val="Cambria"/>
      <family val="1"/>
    </font>
    <font>
      <sz val="12"/>
      <color rgb="FF393939"/>
      <name val="Cambria"/>
      <family val="1"/>
      <scheme val="major"/>
    </font>
    <font>
      <sz val="12"/>
      <color theme="1"/>
      <name val="Cambria"/>
      <family val="1"/>
      <scheme val="major"/>
    </font>
    <font>
      <sz val="12"/>
      <color rgb="FF393939"/>
      <name val="Georgia"/>
      <family val="1"/>
    </font>
    <font>
      <b/>
      <sz val="12"/>
      <color theme="1"/>
      <name val="Cambria"/>
      <family val="1"/>
      <scheme val="minor"/>
    </font>
    <font>
      <sz val="10"/>
      <color theme="1"/>
      <name val="Cambria"/>
      <family val="1"/>
      <scheme val="minor"/>
    </font>
    <font>
      <b/>
      <sz val="16"/>
      <name val="Cambria"/>
      <family val="1"/>
      <scheme val="minor"/>
    </font>
    <font>
      <u/>
      <sz val="12"/>
      <color rgb="FF0070C0"/>
      <name val="Cambria"/>
      <family val="1"/>
      <scheme val="minor"/>
    </font>
    <font>
      <sz val="18"/>
      <color theme="1"/>
      <name val="Cambria"/>
      <family val="2"/>
      <scheme val="minor"/>
    </font>
    <font>
      <u/>
      <sz val="11"/>
      <color theme="1"/>
      <name val="Cambria"/>
      <family val="1"/>
      <scheme val="minor"/>
    </font>
    <font>
      <sz val="11"/>
      <color rgb="FFFF0000"/>
      <name val="Cambria"/>
      <family val="2"/>
      <scheme val="minor"/>
    </font>
    <font>
      <sz val="12"/>
      <color theme="7" tint="-0.249977111117893"/>
      <name val="Cambria"/>
      <family val="1"/>
      <scheme val="minor"/>
    </font>
    <font>
      <b/>
      <sz val="46"/>
      <name val="Cambria"/>
      <family val="1"/>
      <scheme val="major"/>
    </font>
    <font>
      <b/>
      <sz val="46"/>
      <color rgb="FF515151"/>
      <name val="Cambria"/>
      <family val="1"/>
    </font>
  </fonts>
  <fills count="28">
    <fill>
      <patternFill patternType="none"/>
    </fill>
    <fill>
      <patternFill patternType="gray125"/>
    </fill>
    <fill>
      <patternFill patternType="solid">
        <fgColor theme="4"/>
        <bgColor indexed="64"/>
      </patternFill>
    </fill>
    <fill>
      <patternFill patternType="solid">
        <fgColor theme="6"/>
        <bgColor indexed="64"/>
      </patternFill>
    </fill>
    <fill>
      <patternFill patternType="solid">
        <fgColor theme="5"/>
        <bgColor indexed="64"/>
      </patternFill>
    </fill>
    <fill>
      <patternFill patternType="solid">
        <fgColor theme="7"/>
        <bgColor indexed="64"/>
      </patternFill>
    </fill>
    <fill>
      <patternFill patternType="solid">
        <fgColor theme="2"/>
        <bgColor indexed="64"/>
      </patternFill>
    </fill>
    <fill>
      <patternFill patternType="solid">
        <fgColor theme="0"/>
        <bgColor indexed="64"/>
      </patternFill>
    </fill>
    <fill>
      <patternFill patternType="solid">
        <fgColor rgb="FF00B0F0"/>
        <bgColor indexed="64"/>
      </patternFill>
    </fill>
    <fill>
      <patternFill patternType="solid">
        <fgColor rgb="FF0070C0"/>
        <bgColor indexed="64"/>
      </patternFill>
    </fill>
    <fill>
      <patternFill patternType="solid">
        <fgColor theme="2" tint="-0.249977111117893"/>
        <bgColor indexed="64"/>
      </patternFill>
    </fill>
    <fill>
      <patternFill patternType="solid">
        <fgColor theme="6" tint="0.39997558519241921"/>
        <bgColor indexed="64"/>
      </patternFill>
    </fill>
    <fill>
      <patternFill patternType="solid">
        <fgColor theme="6" tint="-0.249977111117893"/>
        <bgColor indexed="64"/>
      </patternFill>
    </fill>
    <fill>
      <patternFill patternType="solid">
        <fgColor rgb="FF92D050"/>
        <bgColor indexed="64"/>
      </patternFill>
    </fill>
    <fill>
      <patternFill patternType="solid">
        <fgColor theme="7" tint="0.39997558519241921"/>
        <bgColor indexed="64"/>
      </patternFill>
    </fill>
    <fill>
      <patternFill patternType="solid">
        <fgColor theme="6" tint="-0.24994659260841701"/>
        <bgColor indexed="64"/>
      </patternFill>
    </fill>
    <fill>
      <patternFill patternType="solid">
        <fgColor theme="4" tint="0.39997558519241921"/>
        <bgColor indexed="64"/>
      </patternFill>
    </fill>
    <fill>
      <patternFill patternType="solid">
        <fgColor rgb="FFEA8D26"/>
        <bgColor indexed="64"/>
      </patternFill>
    </fill>
    <fill>
      <patternFill patternType="solid">
        <fgColor rgb="FFFFFF00"/>
        <bgColor indexed="64"/>
      </patternFill>
    </fill>
    <fill>
      <patternFill patternType="solid">
        <fgColor rgb="FF12A2A2"/>
        <bgColor indexed="64"/>
      </patternFill>
    </fill>
    <fill>
      <patternFill patternType="solid">
        <fgColor theme="9" tint="0.39997558519241921"/>
        <bgColor indexed="64"/>
      </patternFill>
    </fill>
    <fill>
      <patternFill patternType="solid">
        <fgColor theme="6" tint="0.39994506668294322"/>
        <bgColor indexed="64"/>
      </patternFill>
    </fill>
    <fill>
      <patternFill patternType="solid">
        <fgColor theme="6" tint="0.59999389629810485"/>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4" tint="0.59999389629810485"/>
        <bgColor indexed="64"/>
      </patternFill>
    </fill>
  </fills>
  <borders count="63">
    <border>
      <left/>
      <right/>
      <top/>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right style="thin">
        <color theme="4"/>
      </right>
      <top/>
      <bottom/>
      <diagonal/>
    </border>
    <border>
      <left/>
      <right/>
      <top/>
      <bottom style="thin">
        <color theme="1" tint="0.14996795556505021"/>
      </bottom>
      <diagonal/>
    </border>
    <border>
      <left/>
      <right style="thin">
        <color indexed="64"/>
      </right>
      <top/>
      <bottom/>
      <diagonal/>
    </border>
    <border>
      <left/>
      <right style="thick">
        <color rgb="FF92D050"/>
      </right>
      <top/>
      <bottom/>
      <diagonal/>
    </border>
    <border>
      <left/>
      <right style="thick">
        <color rgb="FF00B0F0"/>
      </right>
      <top/>
      <bottom/>
      <diagonal/>
    </border>
    <border>
      <left/>
      <right style="thick">
        <color theme="6" tint="-0.24994659260841701"/>
      </right>
      <top/>
      <bottom/>
      <diagonal/>
    </border>
    <border>
      <left/>
      <right style="thick">
        <color theme="6" tint="0.39994506668294322"/>
      </right>
      <top/>
      <bottom/>
      <diagonal/>
    </border>
    <border>
      <left/>
      <right style="thick">
        <color theme="7" tint="-0.24994659260841701"/>
      </right>
      <top/>
      <bottom/>
      <diagonal/>
    </border>
    <border>
      <left/>
      <right style="thick">
        <color theme="6"/>
      </right>
      <top/>
      <bottom/>
      <diagonal/>
    </border>
    <border>
      <left/>
      <right style="thick">
        <color theme="5"/>
      </right>
      <top/>
      <bottom/>
      <diagonal/>
    </border>
    <border>
      <left/>
      <right style="thick">
        <color theme="5" tint="0.39994506668294322"/>
      </right>
      <top/>
      <bottom/>
      <diagonal/>
    </border>
    <border>
      <left/>
      <right style="thick">
        <color theme="9" tint="0.39994506668294322"/>
      </right>
      <top/>
      <bottom/>
      <diagonal/>
    </border>
    <border>
      <left/>
      <right style="thick">
        <color theme="4"/>
      </right>
      <top/>
      <bottom/>
      <diagonal/>
    </border>
    <border>
      <left style="thick">
        <color rgb="FF00B0F0"/>
      </left>
      <right/>
      <top/>
      <bottom/>
      <diagonal/>
    </border>
    <border>
      <left/>
      <right style="thick">
        <color theme="6"/>
      </right>
      <top/>
      <bottom style="thick">
        <color theme="5" tint="0.39991454817346722"/>
      </bottom>
      <diagonal/>
    </border>
    <border>
      <left style="thick">
        <color rgb="FF92D050"/>
      </left>
      <right/>
      <top/>
      <bottom/>
      <diagonal/>
    </border>
    <border>
      <left style="thick">
        <color theme="5" tint="-0.24994659260841701"/>
      </left>
      <right/>
      <top/>
      <bottom/>
      <diagonal/>
    </border>
    <border>
      <left style="thick">
        <color theme="5" tint="-0.24994659260841701"/>
      </left>
      <right style="thick">
        <color theme="5" tint="-0.24994659260841701"/>
      </right>
      <top/>
      <bottom style="thick">
        <color theme="5" tint="-0.24994659260841701"/>
      </bottom>
      <diagonal/>
    </border>
    <border>
      <left style="thick">
        <color theme="5" tint="0.39994506668294322"/>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style="thick">
        <color theme="6" tint="-0.24994659260841701"/>
      </left>
      <right/>
      <top/>
      <bottom/>
      <diagonal/>
    </border>
    <border>
      <left style="thin">
        <color indexed="64"/>
      </left>
      <right style="thin">
        <color indexed="64"/>
      </right>
      <top/>
      <bottom/>
      <diagonal/>
    </border>
    <border>
      <left style="thin">
        <color indexed="64"/>
      </left>
      <right/>
      <top/>
      <bottom/>
      <diagonal/>
    </border>
    <border>
      <left style="thin">
        <color theme="4"/>
      </left>
      <right/>
      <top/>
      <bottom/>
      <diagonal/>
    </border>
    <border>
      <left/>
      <right style="thick">
        <color rgb="FFEA8D26"/>
      </right>
      <top/>
      <bottom/>
      <diagonal/>
    </border>
    <border>
      <left/>
      <right style="thick">
        <color rgb="FF00B0F0"/>
      </right>
      <top/>
      <bottom style="thick">
        <color rgb="FF00B0F0"/>
      </bottom>
      <diagonal/>
    </border>
    <border>
      <left style="thick">
        <color rgb="FF00B0F0"/>
      </left>
      <right/>
      <top/>
      <bottom style="thick">
        <color rgb="FF00B0F0"/>
      </bottom>
      <diagonal/>
    </border>
    <border>
      <left style="thick">
        <color theme="7" tint="-0.24994659260841701"/>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ck">
        <color rgb="FF0DBBB7"/>
      </right>
      <top/>
      <bottom/>
      <diagonal/>
    </border>
    <border>
      <left/>
      <right style="thick">
        <color rgb="FF12A2A2"/>
      </right>
      <top/>
      <bottom/>
      <diagonal/>
    </border>
    <border>
      <left style="thick">
        <color theme="6" tint="0.39994506668294322"/>
      </left>
      <right/>
      <top/>
      <bottom/>
      <diagonal/>
    </border>
    <border>
      <left style="thick">
        <color theme="5"/>
      </left>
      <right/>
      <top/>
      <bottom/>
      <diagonal/>
    </border>
    <border>
      <left/>
      <right style="thick">
        <color rgb="FF0B9D9A"/>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ck">
        <color theme="7"/>
      </right>
      <top/>
      <bottom/>
      <diagonal/>
    </border>
    <border>
      <left style="thick">
        <color theme="7"/>
      </left>
      <right style="thick">
        <color theme="7"/>
      </right>
      <top/>
      <bottom/>
      <diagonal/>
    </border>
    <border>
      <left style="thick">
        <color rgb="FF0DBBB7"/>
      </left>
      <right style="thick">
        <color rgb="FF0DBBB7"/>
      </right>
      <top/>
      <bottom/>
      <diagonal/>
    </border>
    <border>
      <left style="thin">
        <color indexed="64"/>
      </left>
      <right style="thin">
        <color indexed="64"/>
      </right>
      <top/>
      <bottom style="thin">
        <color indexed="64"/>
      </bottom>
      <diagonal/>
    </border>
    <border>
      <left/>
      <right style="thick">
        <color theme="5" tint="-0.24994659260841701"/>
      </right>
      <top/>
      <bottom/>
      <diagonal/>
    </border>
    <border>
      <left/>
      <right style="medium">
        <color theme="5" tint="-0.24994659260841701"/>
      </right>
      <top/>
      <bottom/>
      <diagonal/>
    </border>
    <border>
      <left style="thin">
        <color theme="0" tint="-0.499984740745262"/>
      </left>
      <right/>
      <top style="thin">
        <color indexed="64"/>
      </top>
      <bottom style="thin">
        <color indexed="64"/>
      </bottom>
      <diagonal/>
    </border>
    <border>
      <left style="thin">
        <color indexed="64"/>
      </left>
      <right/>
      <top style="thin">
        <color indexed="64"/>
      </top>
      <bottom style="thin">
        <color indexed="64"/>
      </bottom>
      <diagonal/>
    </border>
    <border>
      <left style="thick">
        <color theme="6"/>
      </left>
      <right/>
      <top/>
      <bottom/>
      <diagonal/>
    </border>
    <border>
      <left/>
      <right style="thick">
        <color theme="2" tint="-0.24994659260841701"/>
      </right>
      <top/>
      <bottom/>
      <diagonal/>
    </border>
    <border>
      <left/>
      <right style="thin">
        <color indexed="64"/>
      </right>
      <top/>
      <bottom style="thin">
        <color theme="0" tint="-0.499984740745262"/>
      </bottom>
      <diagonal/>
    </border>
    <border>
      <left/>
      <right style="thick">
        <color rgb="FF0EC4C4"/>
      </right>
      <top/>
      <bottom/>
      <diagonal/>
    </border>
  </borders>
  <cellStyleXfs count="5">
    <xf numFmtId="0" fontId="0" fillId="0" borderId="0"/>
    <xf numFmtId="0" fontId="14" fillId="0" borderId="0" applyNumberFormat="0" applyFill="0" applyBorder="0" applyAlignment="0" applyProtection="0"/>
    <xf numFmtId="0" fontId="7" fillId="0" borderId="0" applyNumberFormat="0" applyFill="0" applyBorder="0" applyAlignment="0" applyProtection="0"/>
    <xf numFmtId="0" fontId="9" fillId="0" borderId="0" applyNumberFormat="0" applyFill="0" applyAlignment="0" applyProtection="0"/>
    <xf numFmtId="0" fontId="14" fillId="6" borderId="0" applyNumberFormat="0" applyFill="0" applyBorder="0" applyAlignment="0" applyProtection="0"/>
  </cellStyleXfs>
  <cellXfs count="918">
    <xf numFmtId="0" fontId="0" fillId="0" borderId="0" xfId="0"/>
    <xf numFmtId="0" fontId="0" fillId="0" borderId="0" xfId="0" applyAlignment="1">
      <alignment vertical="center"/>
    </xf>
    <xf numFmtId="0" fontId="8" fillId="7" borderId="1" xfId="0" applyFont="1" applyFill="1" applyBorder="1"/>
    <xf numFmtId="0" fontId="0" fillId="7" borderId="2" xfId="0" applyFill="1" applyBorder="1"/>
    <xf numFmtId="0" fontId="0" fillId="7" borderId="3" xfId="0" applyFill="1" applyBorder="1"/>
    <xf numFmtId="0" fontId="0" fillId="7" borderId="0" xfId="0" applyFill="1"/>
    <xf numFmtId="0" fontId="1" fillId="7" borderId="4" xfId="0" applyFont="1" applyFill="1" applyBorder="1"/>
    <xf numFmtId="0" fontId="1" fillId="7" borderId="6" xfId="0" applyFont="1" applyFill="1" applyBorder="1"/>
    <xf numFmtId="0" fontId="2" fillId="7" borderId="7" xfId="0" applyFont="1" applyFill="1" applyBorder="1" applyAlignment="1">
      <alignment horizontal="left" indent="2"/>
    </xf>
    <xf numFmtId="0" fontId="1" fillId="7" borderId="8" xfId="0" applyFont="1" applyFill="1" applyBorder="1"/>
    <xf numFmtId="0" fontId="1" fillId="7" borderId="4" xfId="0" applyFont="1" applyFill="1" applyBorder="1" applyAlignment="1">
      <alignment horizontal="left" indent="1"/>
    </xf>
    <xf numFmtId="0" fontId="2" fillId="7" borderId="8" xfId="0" applyFont="1" applyFill="1" applyBorder="1" applyAlignment="1">
      <alignment horizontal="left" indent="2"/>
    </xf>
    <xf numFmtId="0" fontId="6" fillId="0" borderId="0" xfId="0" applyFont="1" applyAlignment="1">
      <alignment vertical="center"/>
    </xf>
    <xf numFmtId="0" fontId="3" fillId="0" borderId="0" xfId="2" applyFont="1" applyFill="1" applyAlignment="1"/>
    <xf numFmtId="0" fontId="9" fillId="0" borderId="10" xfId="3" applyFill="1" applyBorder="1" applyAlignment="1">
      <alignment vertical="top"/>
    </xf>
    <xf numFmtId="0" fontId="1" fillId="0" borderId="10" xfId="0" applyFont="1" applyBorder="1"/>
    <xf numFmtId="0" fontId="11" fillId="0" borderId="0" xfId="0" applyFont="1"/>
    <xf numFmtId="0" fontId="10" fillId="0" borderId="0" xfId="3" applyFont="1" applyFill="1" applyAlignment="1"/>
    <xf numFmtId="0" fontId="0" fillId="0" borderId="10" xfId="0" applyBorder="1"/>
    <xf numFmtId="0" fontId="0" fillId="0" borderId="0" xfId="0" applyAlignment="1">
      <alignment horizontal="left" vertical="center"/>
    </xf>
    <xf numFmtId="0" fontId="0" fillId="0" borderId="0" xfId="0" applyAlignment="1">
      <alignment horizontal="left" vertical="center" indent="1"/>
    </xf>
    <xf numFmtId="0" fontId="0" fillId="0" borderId="0" xfId="0" applyAlignment="1">
      <alignment horizontal="center" vertical="center"/>
    </xf>
    <xf numFmtId="0" fontId="15" fillId="0" borderId="0" xfId="0" applyFont="1" applyAlignment="1">
      <alignment horizontal="center" vertical="center"/>
    </xf>
    <xf numFmtId="49" fontId="15" fillId="0" borderId="0" xfId="0" applyNumberFormat="1" applyFont="1" applyAlignment="1">
      <alignment horizontal="center" vertical="center"/>
    </xf>
    <xf numFmtId="0" fontId="15" fillId="0" borderId="0" xfId="0" applyFont="1" applyAlignment="1">
      <alignment horizontal="center" vertical="center" wrapText="1"/>
    </xf>
    <xf numFmtId="49" fontId="15" fillId="0" borderId="0" xfId="0" quotePrefix="1" applyNumberFormat="1" applyFont="1" applyAlignment="1">
      <alignment horizontal="center" vertical="center"/>
    </xf>
    <xf numFmtId="0" fontId="15" fillId="0" borderId="0" xfId="0" quotePrefix="1" applyFont="1" applyAlignment="1">
      <alignment horizontal="center" vertical="center"/>
    </xf>
    <xf numFmtId="0" fontId="17" fillId="0" borderId="0" xfId="2" applyFont="1" applyFill="1" applyBorder="1" applyAlignment="1">
      <alignment vertical="center"/>
    </xf>
    <xf numFmtId="0" fontId="18" fillId="0" borderId="0" xfId="0" applyFont="1"/>
    <xf numFmtId="0" fontId="0" fillId="0" borderId="11" xfId="0" applyBorder="1" applyAlignment="1">
      <alignment vertical="center"/>
    </xf>
    <xf numFmtId="0" fontId="0" fillId="0" borderId="11" xfId="0" applyBorder="1"/>
    <xf numFmtId="0" fontId="12" fillId="0" borderId="0" xfId="0" applyFont="1" applyAlignment="1">
      <alignment horizontal="center" vertical="center" wrapText="1"/>
    </xf>
    <xf numFmtId="0" fontId="19" fillId="0" borderId="0" xfId="2" applyFont="1" applyFill="1" applyBorder="1" applyAlignment="1">
      <alignment vertical="center"/>
    </xf>
    <xf numFmtId="0" fontId="20" fillId="0" borderId="0" xfId="0" applyFont="1" applyAlignment="1">
      <alignment horizontal="center" vertical="center" wrapText="1"/>
    </xf>
    <xf numFmtId="0" fontId="7" fillId="0" borderId="0" xfId="2" applyFill="1" applyBorder="1" applyAlignment="1">
      <alignment vertical="top"/>
    </xf>
    <xf numFmtId="0" fontId="0" fillId="0" borderId="12" xfId="0" applyBorder="1"/>
    <xf numFmtId="0" fontId="0" fillId="0" borderId="12" xfId="0" applyBorder="1" applyAlignment="1">
      <alignment vertical="center"/>
    </xf>
    <xf numFmtId="0" fontId="0" fillId="0" borderId="13" xfId="0" applyBorder="1"/>
    <xf numFmtId="0" fontId="0" fillId="0" borderId="14" xfId="0" applyBorder="1"/>
    <xf numFmtId="0" fontId="0" fillId="0" borderId="14" xfId="0" applyBorder="1" applyAlignment="1">
      <alignment vertical="center"/>
    </xf>
    <xf numFmtId="0" fontId="0" fillId="0" borderId="15" xfId="0" applyBorder="1"/>
    <xf numFmtId="0" fontId="0" fillId="0" borderId="15" xfId="0" applyBorder="1" applyAlignment="1">
      <alignment vertical="center"/>
    </xf>
    <xf numFmtId="0" fontId="12" fillId="0" borderId="14" xfId="0" applyFont="1" applyBorder="1" applyAlignment="1">
      <alignment horizontal="center" vertical="center" wrapText="1"/>
    </xf>
    <xf numFmtId="0" fontId="12" fillId="0" borderId="16" xfId="0" applyFont="1" applyBorder="1" applyAlignment="1">
      <alignment horizontal="center" vertical="center" wrapText="1"/>
    </xf>
    <xf numFmtId="0" fontId="0" fillId="0" borderId="17" xfId="0" applyBorder="1"/>
    <xf numFmtId="0" fontId="0" fillId="0" borderId="18" xfId="0" applyBorder="1"/>
    <xf numFmtId="0" fontId="0" fillId="0" borderId="19" xfId="0" applyBorder="1"/>
    <xf numFmtId="0" fontId="0" fillId="0" borderId="20" xfId="0" applyBorder="1"/>
    <xf numFmtId="0" fontId="12" fillId="5" borderId="0" xfId="0" applyFont="1" applyFill="1" applyAlignment="1">
      <alignment horizontal="center" vertical="center" wrapText="1"/>
    </xf>
    <xf numFmtId="0" fontId="12" fillId="3" borderId="0" xfId="0" applyFont="1" applyFill="1" applyAlignment="1">
      <alignment horizontal="center" vertical="center" wrapText="1"/>
    </xf>
    <xf numFmtId="0" fontId="20" fillId="2" borderId="0" xfId="0" applyFont="1" applyFill="1" applyAlignment="1">
      <alignment horizontal="center" vertical="center" wrapText="1"/>
    </xf>
    <xf numFmtId="0" fontId="20" fillId="2" borderId="9" xfId="0" applyFont="1" applyFill="1" applyBorder="1" applyAlignment="1">
      <alignment horizontal="center" vertical="center" wrapText="1"/>
    </xf>
    <xf numFmtId="0" fontId="20" fillId="4" borderId="0" xfId="0" applyFont="1" applyFill="1" applyAlignment="1">
      <alignment horizontal="center" vertical="center" wrapText="1"/>
    </xf>
    <xf numFmtId="0" fontId="0" fillId="0" borderId="21" xfId="0" applyBorder="1"/>
    <xf numFmtId="0" fontId="12" fillId="5" borderId="16" xfId="0" applyFont="1" applyFill="1" applyBorder="1" applyAlignment="1">
      <alignment horizontal="center" vertical="center" wrapText="1"/>
    </xf>
    <xf numFmtId="0" fontId="0" fillId="5" borderId="0" xfId="0" applyFill="1"/>
    <xf numFmtId="0" fontId="23" fillId="0" borderId="0" xfId="2" applyFont="1" applyFill="1" applyBorder="1" applyAlignment="1">
      <alignment vertical="center"/>
    </xf>
    <xf numFmtId="0" fontId="0" fillId="0" borderId="18" xfId="0" applyBorder="1" applyAlignment="1">
      <alignment vertical="center"/>
    </xf>
    <xf numFmtId="0" fontId="0" fillId="0" borderId="23" xfId="0" applyBorder="1"/>
    <xf numFmtId="0" fontId="0" fillId="0" borderId="25" xfId="0" applyBorder="1" applyAlignment="1">
      <alignment vertical="center"/>
    </xf>
    <xf numFmtId="0" fontId="0" fillId="0" borderId="25" xfId="0" applyBorder="1"/>
    <xf numFmtId="0" fontId="0" fillId="0" borderId="26" xfId="0" applyBorder="1" applyAlignment="1">
      <alignment vertical="center"/>
    </xf>
    <xf numFmtId="0" fontId="0" fillId="3" borderId="17" xfId="0" applyFill="1" applyBorder="1"/>
    <xf numFmtId="0" fontId="0" fillId="0" borderId="17" xfId="0" applyBorder="1" applyAlignment="1">
      <alignment vertical="center"/>
    </xf>
    <xf numFmtId="0" fontId="24" fillId="7" borderId="0" xfId="0" applyFont="1" applyFill="1" applyAlignment="1">
      <alignment horizontal="left"/>
    </xf>
    <xf numFmtId="0" fontId="24" fillId="7" borderId="5" xfId="0" applyFont="1" applyFill="1" applyBorder="1" applyAlignment="1">
      <alignment horizontal="left"/>
    </xf>
    <xf numFmtId="0" fontId="25" fillId="0" borderId="0" xfId="0" applyFont="1" applyAlignment="1">
      <alignment horizontal="center" vertical="center"/>
    </xf>
    <xf numFmtId="49" fontId="25" fillId="0" borderId="0" xfId="0" applyNumberFormat="1" applyFont="1" applyAlignment="1">
      <alignment horizontal="center" vertical="center"/>
    </xf>
    <xf numFmtId="49" fontId="0" fillId="0" borderId="0" xfId="0" applyNumberFormat="1"/>
    <xf numFmtId="49" fontId="0" fillId="0" borderId="10" xfId="0" applyNumberFormat="1" applyBorder="1"/>
    <xf numFmtId="49" fontId="0" fillId="7" borderId="0" xfId="0" applyNumberFormat="1" applyFill="1"/>
    <xf numFmtId="49" fontId="0" fillId="7" borderId="2" xfId="0" applyNumberFormat="1" applyFill="1" applyBorder="1"/>
    <xf numFmtId="49" fontId="0" fillId="0" borderId="0" xfId="0" applyNumberFormat="1" applyAlignment="1">
      <alignment horizontal="center" vertical="center"/>
    </xf>
    <xf numFmtId="49" fontId="24" fillId="7" borderId="0" xfId="0" applyNumberFormat="1" applyFont="1" applyFill="1" applyAlignment="1">
      <alignment horizontal="left"/>
    </xf>
    <xf numFmtId="49" fontId="2" fillId="7" borderId="7" xfId="0" applyNumberFormat="1" applyFont="1" applyFill="1" applyBorder="1" applyAlignment="1">
      <alignment horizontal="left" indent="2"/>
    </xf>
    <xf numFmtId="0" fontId="26" fillId="7" borderId="9" xfId="0" applyFont="1" applyFill="1" applyBorder="1" applyAlignment="1">
      <alignment horizontal="center" vertical="center" wrapText="1"/>
    </xf>
    <xf numFmtId="0" fontId="26" fillId="0" borderId="0" xfId="0" applyFont="1" applyAlignment="1">
      <alignment horizontal="center" vertical="center"/>
    </xf>
    <xf numFmtId="49" fontId="26" fillId="0" borderId="0" xfId="0" applyNumberFormat="1" applyFont="1" applyAlignment="1">
      <alignment horizontal="center" vertical="center"/>
    </xf>
    <xf numFmtId="0" fontId="26" fillId="0" borderId="0" xfId="0" applyFont="1" applyAlignment="1">
      <alignment horizontal="center" vertical="center" wrapText="1"/>
    </xf>
    <xf numFmtId="49" fontId="26" fillId="0" borderId="0" xfId="0" quotePrefix="1" applyNumberFormat="1" applyFont="1" applyAlignment="1">
      <alignment horizontal="center" vertical="center"/>
    </xf>
    <xf numFmtId="0" fontId="28" fillId="0" borderId="0" xfId="0" applyFont="1" applyAlignment="1">
      <alignment horizontal="center" vertical="center" wrapText="1"/>
    </xf>
    <xf numFmtId="0" fontId="28" fillId="0" borderId="0" xfId="0" quotePrefix="1" applyFont="1" applyAlignment="1">
      <alignment horizontal="center" vertical="center"/>
    </xf>
    <xf numFmtId="0" fontId="28" fillId="0" borderId="0" xfId="0" applyFont="1" applyAlignment="1">
      <alignment horizontal="center" vertical="center"/>
    </xf>
    <xf numFmtId="49" fontId="28" fillId="0" borderId="0" xfId="0" applyNumberFormat="1" applyFont="1" applyAlignment="1">
      <alignment horizontal="center" vertical="center"/>
    </xf>
    <xf numFmtId="0" fontId="28" fillId="0" borderId="28" xfId="0" applyFont="1" applyBorder="1" applyAlignment="1">
      <alignment horizontal="center" vertical="center"/>
    </xf>
    <xf numFmtId="49" fontId="28" fillId="0" borderId="28" xfId="0" applyNumberFormat="1" applyFont="1" applyBorder="1" applyAlignment="1">
      <alignment horizontal="center" vertical="center"/>
    </xf>
    <xf numFmtId="0" fontId="28" fillId="0" borderId="28" xfId="0" applyFont="1" applyBorder="1" applyAlignment="1">
      <alignment horizontal="center" vertical="center" wrapText="1"/>
    </xf>
    <xf numFmtId="49" fontId="28" fillId="0" borderId="28" xfId="0" quotePrefix="1" applyNumberFormat="1" applyFont="1" applyBorder="1" applyAlignment="1">
      <alignment horizontal="center" vertical="center"/>
    </xf>
    <xf numFmtId="0" fontId="0" fillId="0" borderId="30" xfId="0" applyBorder="1" applyAlignment="1">
      <alignment vertical="center"/>
    </xf>
    <xf numFmtId="49" fontId="26" fillId="0" borderId="31" xfId="0" applyNumberFormat="1" applyFont="1" applyBorder="1" applyAlignment="1">
      <alignment horizontal="center" vertical="center"/>
    </xf>
    <xf numFmtId="0" fontId="26" fillId="0" borderId="31" xfId="0" applyFont="1" applyBorder="1" applyAlignment="1">
      <alignment horizontal="center" vertical="center" wrapText="1"/>
    </xf>
    <xf numFmtId="0" fontId="26" fillId="7" borderId="28" xfId="0" applyFont="1" applyFill="1" applyBorder="1" applyAlignment="1">
      <alignment horizontal="center" vertical="center" wrapText="1"/>
    </xf>
    <xf numFmtId="49" fontId="26" fillId="0" borderId="28" xfId="0" applyNumberFormat="1" applyFont="1" applyBorder="1" applyAlignment="1">
      <alignment horizontal="center" vertical="center"/>
    </xf>
    <xf numFmtId="0" fontId="26" fillId="0" borderId="28" xfId="0" applyFont="1" applyBorder="1" applyAlignment="1">
      <alignment horizontal="center" vertical="center" wrapText="1"/>
    </xf>
    <xf numFmtId="49" fontId="25" fillId="0" borderId="0" xfId="0" quotePrefix="1" applyNumberFormat="1" applyFont="1" applyAlignment="1">
      <alignment horizontal="center" vertical="center"/>
    </xf>
    <xf numFmtId="0" fontId="26" fillId="16" borderId="0" xfId="0" applyFont="1" applyFill="1" applyAlignment="1">
      <alignment horizontal="center" vertical="center" wrapText="1"/>
    </xf>
    <xf numFmtId="0" fontId="26" fillId="16" borderId="0" xfId="1" applyFont="1" applyFill="1" applyBorder="1" applyAlignment="1">
      <alignment horizontal="center" vertical="center" wrapText="1"/>
    </xf>
    <xf numFmtId="0" fontId="26" fillId="16" borderId="31" xfId="0" applyFont="1" applyFill="1" applyBorder="1" applyAlignment="1">
      <alignment horizontal="center" vertical="center" wrapText="1"/>
    </xf>
    <xf numFmtId="0" fontId="27" fillId="16" borderId="1" xfId="0" applyFont="1" applyFill="1" applyBorder="1" applyAlignment="1">
      <alignment horizontal="center" vertical="center" wrapText="1"/>
    </xf>
    <xf numFmtId="0" fontId="28" fillId="16" borderId="29" xfId="0" applyFont="1" applyFill="1" applyBorder="1" applyAlignment="1">
      <alignment horizontal="center" vertical="center" wrapText="1"/>
    </xf>
    <xf numFmtId="0" fontId="28" fillId="16" borderId="28" xfId="0" applyFont="1" applyFill="1" applyBorder="1" applyAlignment="1">
      <alignment horizontal="center" vertical="center" wrapText="1"/>
    </xf>
    <xf numFmtId="0" fontId="26" fillId="17" borderId="0" xfId="0" applyFont="1" applyFill="1" applyAlignment="1">
      <alignment horizontal="center" vertical="center" wrapText="1"/>
    </xf>
    <xf numFmtId="0" fontId="28" fillId="17" borderId="0" xfId="0" applyFont="1" applyFill="1" applyAlignment="1">
      <alignment horizontal="center" vertical="center" wrapText="1"/>
    </xf>
    <xf numFmtId="0" fontId="26" fillId="17" borderId="0" xfId="1" applyFont="1" applyFill="1" applyBorder="1" applyAlignment="1">
      <alignment horizontal="center" vertical="center" wrapText="1"/>
    </xf>
    <xf numFmtId="0" fontId="15" fillId="0" borderId="31" xfId="0" applyFont="1" applyBorder="1" applyAlignment="1">
      <alignment horizontal="center" vertical="center"/>
    </xf>
    <xf numFmtId="49" fontId="15" fillId="0" borderId="31" xfId="0" applyNumberFormat="1" applyFont="1" applyBorder="1" applyAlignment="1">
      <alignment horizontal="center" vertical="center"/>
    </xf>
    <xf numFmtId="0" fontId="15" fillId="0" borderId="31" xfId="0" applyFont="1" applyBorder="1" applyAlignment="1">
      <alignment horizontal="center" vertical="center" wrapText="1"/>
    </xf>
    <xf numFmtId="0" fontId="0" fillId="0" borderId="31" xfId="0" applyBorder="1"/>
    <xf numFmtId="49" fontId="15" fillId="0" borderId="0" xfId="0" applyNumberFormat="1" applyFont="1" applyAlignment="1">
      <alignment horizontal="center" vertical="center" wrapText="1"/>
    </xf>
    <xf numFmtId="0" fontId="29" fillId="0" borderId="0" xfId="0" applyFont="1" applyAlignment="1">
      <alignment vertical="center"/>
    </xf>
    <xf numFmtId="0" fontId="26" fillId="13" borderId="0" xfId="0" applyFont="1" applyFill="1" applyAlignment="1">
      <alignment horizontal="center" vertical="center" wrapText="1"/>
    </xf>
    <xf numFmtId="0" fontId="26" fillId="13" borderId="31" xfId="0" applyFont="1" applyFill="1" applyBorder="1" applyAlignment="1">
      <alignment horizontal="center" vertical="center" wrapText="1"/>
    </xf>
    <xf numFmtId="49" fontId="15" fillId="0" borderId="31" xfId="0" applyNumberFormat="1" applyFont="1" applyBorder="1" applyAlignment="1">
      <alignment horizontal="center" vertical="center" wrapText="1"/>
    </xf>
    <xf numFmtId="0" fontId="29" fillId="0" borderId="0" xfId="0" applyFont="1" applyAlignment="1">
      <alignment horizontal="center" vertical="center"/>
    </xf>
    <xf numFmtId="0" fontId="29" fillId="0" borderId="0" xfId="0" applyFont="1" applyAlignment="1">
      <alignment vertical="center" wrapText="1"/>
    </xf>
    <xf numFmtId="0" fontId="26" fillId="17" borderId="31" xfId="0" applyFont="1" applyFill="1" applyBorder="1" applyAlignment="1">
      <alignment horizontal="center" vertical="center" wrapText="1"/>
    </xf>
    <xf numFmtId="0" fontId="1" fillId="7" borderId="0" xfId="0" applyFont="1" applyFill="1"/>
    <xf numFmtId="0" fontId="2" fillId="7" borderId="0" xfId="0" applyFont="1" applyFill="1" applyAlignment="1">
      <alignment horizontal="left" indent="2"/>
    </xf>
    <xf numFmtId="49" fontId="2" fillId="7" borderId="0" xfId="0" applyNumberFormat="1" applyFont="1" applyFill="1" applyAlignment="1">
      <alignment horizontal="left" indent="2"/>
    </xf>
    <xf numFmtId="0" fontId="28" fillId="0" borderId="0" xfId="0" applyFont="1"/>
    <xf numFmtId="0" fontId="26" fillId="3" borderId="0" xfId="0" applyFont="1" applyFill="1" applyAlignment="1">
      <alignment horizontal="center" vertical="center" wrapText="1"/>
    </xf>
    <xf numFmtId="0" fontId="26" fillId="3" borderId="0" xfId="1" applyFont="1" applyFill="1" applyBorder="1" applyAlignment="1">
      <alignment horizontal="center" vertical="center" wrapText="1"/>
    </xf>
    <xf numFmtId="0" fontId="26" fillId="3" borderId="31" xfId="0" applyFont="1" applyFill="1" applyBorder="1" applyAlignment="1">
      <alignment horizontal="center" vertical="center" wrapText="1"/>
    </xf>
    <xf numFmtId="0" fontId="28" fillId="3" borderId="31" xfId="0" applyFont="1" applyFill="1" applyBorder="1" applyAlignment="1">
      <alignment horizontal="center" vertical="center"/>
    </xf>
    <xf numFmtId="0" fontId="28" fillId="3" borderId="0" xfId="0" applyFont="1" applyFill="1" applyAlignment="1">
      <alignment horizontal="center" vertical="center" wrapText="1"/>
    </xf>
    <xf numFmtId="0" fontId="24" fillId="7" borderId="4" xfId="0" applyFont="1" applyFill="1" applyBorder="1" applyAlignment="1">
      <alignment horizontal="left" wrapText="1" indent="1"/>
    </xf>
    <xf numFmtId="0" fontId="24" fillId="7" borderId="0" xfId="0" applyFont="1" applyFill="1" applyAlignment="1">
      <alignment horizontal="left" wrapText="1" indent="1"/>
    </xf>
    <xf numFmtId="0" fontId="24" fillId="7" borderId="5" xfId="0" applyFont="1" applyFill="1" applyBorder="1" applyAlignment="1">
      <alignment horizontal="left" wrapText="1" indent="1"/>
    </xf>
    <xf numFmtId="49" fontId="31" fillId="0" borderId="0" xfId="0" applyNumberFormat="1" applyFont="1"/>
    <xf numFmtId="49" fontId="28" fillId="0" borderId="0" xfId="0" applyNumberFormat="1" applyFont="1" applyAlignment="1">
      <alignment horizontal="center" vertical="center" wrapText="1"/>
    </xf>
    <xf numFmtId="0" fontId="0" fillId="0" borderId="31" xfId="0" applyBorder="1" applyAlignment="1">
      <alignment vertical="center"/>
    </xf>
    <xf numFmtId="49" fontId="28" fillId="0" borderId="0" xfId="0" quotePrefix="1" applyNumberFormat="1" applyFont="1" applyAlignment="1">
      <alignment horizontal="center" vertical="center"/>
    </xf>
    <xf numFmtId="0" fontId="28" fillId="0" borderId="31" xfId="0" applyFont="1" applyBorder="1" applyAlignment="1">
      <alignment horizontal="center" vertical="center" wrapText="1"/>
    </xf>
    <xf numFmtId="0" fontId="28" fillId="3" borderId="31" xfId="0" applyFont="1" applyFill="1" applyBorder="1" applyAlignment="1">
      <alignment horizontal="center" vertical="center" wrapText="1"/>
    </xf>
    <xf numFmtId="49" fontId="28" fillId="0" borderId="31" xfId="0" applyNumberFormat="1" applyFont="1" applyBorder="1" applyAlignment="1">
      <alignment horizontal="center" vertical="center" wrapText="1"/>
    </xf>
    <xf numFmtId="0" fontId="28" fillId="0" borderId="0" xfId="0" applyFont="1" applyAlignment="1">
      <alignment horizontal="left" vertical="center" wrapText="1"/>
    </xf>
    <xf numFmtId="0" fontId="29" fillId="0" borderId="0" xfId="0" applyFont="1"/>
    <xf numFmtId="0" fontId="34" fillId="0" borderId="0" xfId="0" applyFont="1"/>
    <xf numFmtId="0" fontId="29" fillId="0" borderId="0" xfId="0" applyFont="1" applyAlignment="1">
      <alignment horizontal="center" vertical="center" wrapText="1"/>
    </xf>
    <xf numFmtId="0" fontId="29" fillId="0" borderId="0" xfId="0" applyFont="1" applyAlignment="1">
      <alignment horizontal="center" vertical="top"/>
    </xf>
    <xf numFmtId="0" fontId="20" fillId="0" borderId="0" xfId="0" applyFont="1" applyAlignment="1">
      <alignment horizontal="center" vertical="top" wrapText="1"/>
    </xf>
    <xf numFmtId="49" fontId="26" fillId="0" borderId="0" xfId="0" applyNumberFormat="1" applyFont="1" applyAlignment="1">
      <alignment horizontal="center" vertical="center" wrapText="1"/>
    </xf>
    <xf numFmtId="0" fontId="29" fillId="0" borderId="0" xfId="0" applyFont="1" applyAlignment="1">
      <alignment vertical="top"/>
    </xf>
    <xf numFmtId="0" fontId="29" fillId="0" borderId="0" xfId="0" applyFont="1" applyAlignment="1">
      <alignment horizontal="center" vertical="top" wrapText="1"/>
    </xf>
    <xf numFmtId="0" fontId="29" fillId="0" borderId="0" xfId="0" applyFont="1" applyAlignment="1">
      <alignment horizontal="left" vertical="center"/>
    </xf>
    <xf numFmtId="0" fontId="25" fillId="0" borderId="0" xfId="0" applyFont="1"/>
    <xf numFmtId="49" fontId="25" fillId="0" borderId="0" xfId="0" applyNumberFormat="1" applyFont="1" applyAlignment="1">
      <alignment horizontal="center" vertical="center" wrapText="1"/>
    </xf>
    <xf numFmtId="0" fontId="25" fillId="0" borderId="0" xfId="0" applyFont="1" applyAlignment="1">
      <alignment horizontal="center" vertical="center" wrapText="1"/>
    </xf>
    <xf numFmtId="0" fontId="28" fillId="13" borderId="0" xfId="0" applyFont="1" applyFill="1" applyAlignment="1">
      <alignment horizontal="center" vertical="center" wrapText="1"/>
    </xf>
    <xf numFmtId="0" fontId="25" fillId="0" borderId="0" xfId="0" applyFont="1" applyAlignment="1">
      <alignment vertical="center" wrapText="1"/>
    </xf>
    <xf numFmtId="0" fontId="36" fillId="0" borderId="10" xfId="0" applyFont="1" applyBorder="1"/>
    <xf numFmtId="0" fontId="26" fillId="11" borderId="0" xfId="0" applyFont="1" applyFill="1" applyAlignment="1">
      <alignment horizontal="center" vertical="center" wrapText="1"/>
    </xf>
    <xf numFmtId="0" fontId="26" fillId="11" borderId="0" xfId="0" applyFont="1" applyFill="1" applyAlignment="1">
      <alignment horizontal="center" vertical="center"/>
    </xf>
    <xf numFmtId="0" fontId="28" fillId="11" borderId="0" xfId="0" applyFont="1" applyFill="1" applyAlignment="1">
      <alignment horizontal="center" vertical="center" wrapText="1"/>
    </xf>
    <xf numFmtId="0" fontId="35" fillId="0" borderId="0" xfId="0" applyFont="1" applyAlignment="1">
      <alignment horizontal="center" vertical="center" wrapText="1"/>
    </xf>
    <xf numFmtId="0" fontId="0" fillId="11" borderId="14" xfId="0" applyFill="1" applyBorder="1" applyAlignment="1">
      <alignment vertical="center"/>
    </xf>
    <xf numFmtId="0" fontId="37" fillId="0" borderId="0" xfId="0" applyFont="1"/>
    <xf numFmtId="49" fontId="37" fillId="0" borderId="0" xfId="0" applyNumberFormat="1" applyFont="1"/>
    <xf numFmtId="0" fontId="0" fillId="0" borderId="0" xfId="0" applyAlignment="1">
      <alignment wrapText="1"/>
    </xf>
    <xf numFmtId="0" fontId="29" fillId="8" borderId="0" xfId="0" applyFont="1" applyFill="1" applyAlignment="1">
      <alignment horizontal="center" vertical="center" wrapText="1"/>
    </xf>
    <xf numFmtId="0" fontId="0" fillId="0" borderId="11" xfId="0" applyBorder="1" applyAlignment="1">
      <alignment wrapText="1"/>
    </xf>
    <xf numFmtId="0" fontId="0" fillId="0" borderId="0" xfId="0" applyAlignment="1">
      <alignment horizontal="center" vertical="center" wrapText="1"/>
    </xf>
    <xf numFmtId="0" fontId="12" fillId="0" borderId="0" xfId="0" applyFont="1" applyAlignment="1">
      <alignment horizontal="center" vertical="center"/>
    </xf>
    <xf numFmtId="0" fontId="0" fillId="0" borderId="17" xfId="0" applyBorder="1" applyAlignment="1">
      <alignment wrapText="1"/>
    </xf>
    <xf numFmtId="0" fontId="38" fillId="0" borderId="0" xfId="0" applyFont="1" applyAlignment="1">
      <alignment horizontal="center" vertical="center" wrapText="1"/>
    </xf>
    <xf numFmtId="0" fontId="38" fillId="0" borderId="11" xfId="0" applyFont="1" applyBorder="1" applyAlignment="1">
      <alignment horizontal="center" vertical="center" wrapText="1"/>
    </xf>
    <xf numFmtId="0" fontId="0" fillId="0" borderId="0" xfId="0" applyAlignment="1">
      <alignment vertical="center" wrapText="1"/>
    </xf>
    <xf numFmtId="0" fontId="0" fillId="0" borderId="11" xfId="0" applyBorder="1" applyAlignment="1">
      <alignment vertical="center" wrapText="1"/>
    </xf>
    <xf numFmtId="0" fontId="0" fillId="8" borderId="0" xfId="0" applyFill="1" applyAlignment="1">
      <alignment vertical="center" wrapText="1"/>
    </xf>
    <xf numFmtId="0" fontId="29" fillId="0" borderId="34" xfId="0" applyFont="1" applyBorder="1" applyAlignment="1">
      <alignment horizontal="center" vertical="center" wrapText="1"/>
    </xf>
    <xf numFmtId="0" fontId="29" fillId="8" borderId="34" xfId="0" applyFont="1" applyFill="1" applyBorder="1" applyAlignment="1">
      <alignment horizontal="center" vertical="center" wrapText="1"/>
    </xf>
    <xf numFmtId="0" fontId="20" fillId="0" borderId="0" xfId="1" applyFont="1" applyFill="1" applyBorder="1" applyAlignment="1">
      <alignment horizontal="center" vertical="center" wrapText="1"/>
    </xf>
    <xf numFmtId="0" fontId="29" fillId="0" borderId="0" xfId="0" applyFont="1" applyAlignment="1">
      <alignment wrapText="1"/>
    </xf>
    <xf numFmtId="0" fontId="20" fillId="0" borderId="36" xfId="0" applyFont="1" applyBorder="1" applyAlignment="1">
      <alignment horizontal="center" vertical="center" wrapText="1"/>
    </xf>
    <xf numFmtId="0" fontId="0" fillId="0" borderId="36" xfId="0" applyBorder="1"/>
    <xf numFmtId="0" fontId="0" fillId="0" borderId="37" xfId="0" applyBorder="1"/>
    <xf numFmtId="0" fontId="0" fillId="0" borderId="38" xfId="0" applyBorder="1"/>
    <xf numFmtId="49" fontId="27" fillId="7" borderId="3" xfId="0" applyNumberFormat="1" applyFont="1" applyFill="1" applyBorder="1" applyAlignment="1">
      <alignment horizontal="center" vertical="center" wrapText="1"/>
    </xf>
    <xf numFmtId="0" fontId="16" fillId="12" borderId="0" xfId="0" applyFont="1" applyFill="1" applyAlignment="1">
      <alignment horizontal="center" vertical="center"/>
    </xf>
    <xf numFmtId="0" fontId="16" fillId="12" borderId="0" xfId="0" applyFont="1" applyFill="1" applyAlignment="1">
      <alignment horizontal="center" vertical="center" wrapText="1"/>
    </xf>
    <xf numFmtId="0" fontId="16" fillId="19" borderId="0" xfId="0" applyFont="1" applyFill="1" applyAlignment="1">
      <alignment horizontal="center" vertical="center" wrapText="1"/>
    </xf>
    <xf numFmtId="0" fontId="39" fillId="19" borderId="0" xfId="0" applyFont="1" applyFill="1" applyAlignment="1">
      <alignment horizontal="center" vertical="center" wrapText="1"/>
    </xf>
    <xf numFmtId="0" fontId="29" fillId="0" borderId="0" xfId="0" applyFont="1" applyAlignment="1">
      <alignment horizontal="left" vertical="center" wrapText="1"/>
    </xf>
    <xf numFmtId="0" fontId="12" fillId="19" borderId="16" xfId="0" applyFont="1" applyFill="1" applyBorder="1" applyAlignment="1">
      <alignment horizontal="center" vertical="center" wrapText="1"/>
    </xf>
    <xf numFmtId="0" fontId="28" fillId="3" borderId="0" xfId="1" applyFont="1" applyFill="1" applyBorder="1" applyAlignment="1">
      <alignment horizontal="center" vertical="center" wrapText="1"/>
    </xf>
    <xf numFmtId="0" fontId="34" fillId="0" borderId="0" xfId="0" applyFont="1" applyAlignment="1">
      <alignment horizontal="center" vertical="center" wrapText="1"/>
    </xf>
    <xf numFmtId="49" fontId="34" fillId="0" borderId="0" xfId="0" quotePrefix="1" applyNumberFormat="1" applyFont="1" applyAlignment="1">
      <alignment horizontal="center" vertical="center"/>
    </xf>
    <xf numFmtId="0" fontId="25" fillId="18" borderId="0" xfId="0" applyFont="1" applyFill="1" applyAlignment="1">
      <alignment horizontal="center" vertical="center" wrapText="1"/>
    </xf>
    <xf numFmtId="0" fontId="29" fillId="0" borderId="0" xfId="0" applyFont="1" applyAlignment="1">
      <alignment horizontal="right" vertical="center"/>
    </xf>
    <xf numFmtId="0" fontId="29" fillId="0" borderId="0" xfId="0" applyFont="1" applyAlignment="1">
      <alignment horizontal="right" vertical="top"/>
    </xf>
    <xf numFmtId="0" fontId="16" fillId="0" borderId="0" xfId="0" applyFont="1" applyAlignment="1">
      <alignment horizontal="center" vertical="center" wrapText="1"/>
    </xf>
    <xf numFmtId="0" fontId="25" fillId="0" borderId="0" xfId="0" applyFont="1" applyAlignment="1">
      <alignment wrapText="1"/>
    </xf>
    <xf numFmtId="12" fontId="28" fillId="0" borderId="31" xfId="0" quotePrefix="1" applyNumberFormat="1" applyFont="1" applyBorder="1" applyAlignment="1">
      <alignment horizontal="center" vertical="center" wrapText="1"/>
    </xf>
    <xf numFmtId="49" fontId="34" fillId="0" borderId="0" xfId="0" applyNumberFormat="1" applyFont="1" applyAlignment="1">
      <alignment horizontal="center" vertical="center" wrapText="1"/>
    </xf>
    <xf numFmtId="49" fontId="34" fillId="0" borderId="0" xfId="0" applyNumberFormat="1" applyFont="1" applyAlignment="1">
      <alignment horizontal="center" vertical="center"/>
    </xf>
    <xf numFmtId="0" fontId="29" fillId="0" borderId="14" xfId="0" applyFont="1" applyBorder="1" applyAlignment="1">
      <alignment vertical="top"/>
    </xf>
    <xf numFmtId="0" fontId="29" fillId="0" borderId="0" xfId="0" applyFont="1" applyAlignment="1">
      <alignment horizontal="center"/>
    </xf>
    <xf numFmtId="0" fontId="20" fillId="0" borderId="0" xfId="1" applyFont="1" applyFill="1" applyAlignment="1">
      <alignment horizontal="center" vertical="center" wrapText="1"/>
    </xf>
    <xf numFmtId="0" fontId="8" fillId="7" borderId="40" xfId="0" applyFont="1" applyFill="1" applyBorder="1"/>
    <xf numFmtId="0" fontId="0" fillId="7" borderId="41" xfId="0" applyFill="1" applyBorder="1"/>
    <xf numFmtId="49" fontId="0" fillId="7" borderId="41" xfId="0" applyNumberFormat="1" applyFill="1" applyBorder="1"/>
    <xf numFmtId="0" fontId="0" fillId="7" borderId="42" xfId="0" applyFill="1" applyBorder="1"/>
    <xf numFmtId="0" fontId="0" fillId="0" borderId="34" xfId="0" applyBorder="1"/>
    <xf numFmtId="0" fontId="26" fillId="0" borderId="0" xfId="1" applyFont="1" applyAlignment="1">
      <alignment vertical="top" wrapText="1"/>
    </xf>
    <xf numFmtId="0" fontId="25" fillId="0" borderId="0" xfId="0" applyFont="1" applyAlignment="1">
      <alignment vertical="top" wrapText="1"/>
    </xf>
    <xf numFmtId="0" fontId="25" fillId="0" borderId="31" xfId="0" applyFont="1" applyBorder="1" applyAlignment="1">
      <alignment vertical="top" wrapText="1"/>
    </xf>
    <xf numFmtId="0" fontId="16" fillId="19" borderId="31" xfId="0" applyFont="1" applyFill="1" applyBorder="1" applyAlignment="1">
      <alignment horizontal="center" vertical="center" wrapText="1"/>
    </xf>
    <xf numFmtId="0" fontId="25" fillId="0" borderId="31" xfId="0" applyFont="1" applyBorder="1" applyAlignment="1">
      <alignment horizontal="center" vertical="center"/>
    </xf>
    <xf numFmtId="49" fontId="25" fillId="0" borderId="31" xfId="0" applyNumberFormat="1" applyFont="1" applyBorder="1" applyAlignment="1">
      <alignment horizontal="center" vertical="center" wrapText="1"/>
    </xf>
    <xf numFmtId="49" fontId="25" fillId="0" borderId="31" xfId="0" quotePrefix="1" applyNumberFormat="1" applyFont="1" applyBorder="1" applyAlignment="1">
      <alignment horizontal="center" vertical="center"/>
    </xf>
    <xf numFmtId="0" fontId="25" fillId="0" borderId="31" xfId="0" applyFont="1" applyBorder="1" applyAlignment="1">
      <alignment horizontal="center" vertical="center" wrapText="1"/>
    </xf>
    <xf numFmtId="0" fontId="12" fillId="0" borderId="0" xfId="1" applyFont="1" applyFill="1" applyAlignment="1">
      <alignment horizontal="center" vertical="center" wrapText="1"/>
    </xf>
    <xf numFmtId="0" fontId="26" fillId="18" borderId="0" xfId="0" applyFont="1" applyFill="1" applyAlignment="1">
      <alignment horizontal="center" vertical="center" wrapText="1"/>
    </xf>
    <xf numFmtId="0" fontId="12" fillId="3" borderId="44" xfId="0" applyFont="1" applyFill="1" applyBorder="1" applyAlignment="1">
      <alignment horizontal="center" vertical="center" wrapText="1"/>
    </xf>
    <xf numFmtId="0" fontId="0" fillId="0" borderId="45" xfId="0" applyBorder="1"/>
    <xf numFmtId="0" fontId="12" fillId="19" borderId="0" xfId="0" applyFont="1" applyFill="1" applyAlignment="1">
      <alignment horizontal="center" vertical="center" wrapText="1"/>
    </xf>
    <xf numFmtId="0" fontId="0" fillId="0" borderId="32" xfId="0" applyBorder="1" applyAlignment="1">
      <alignment vertical="center"/>
    </xf>
    <xf numFmtId="0" fontId="20" fillId="11" borderId="46" xfId="0" applyFont="1" applyFill="1" applyBorder="1" applyAlignment="1">
      <alignment horizontal="center" vertical="center" wrapText="1"/>
    </xf>
    <xf numFmtId="0" fontId="12" fillId="0" borderId="47" xfId="0" applyFont="1" applyBorder="1" applyAlignment="1">
      <alignment horizontal="center" vertical="center" wrapText="1"/>
    </xf>
    <xf numFmtId="0" fontId="0" fillId="3" borderId="0" xfId="0" applyFill="1"/>
    <xf numFmtId="0" fontId="0" fillId="0" borderId="48" xfId="0" applyBorder="1"/>
    <xf numFmtId="0" fontId="29" fillId="0" borderId="48" xfId="0" applyFont="1" applyBorder="1" applyAlignment="1">
      <alignment horizontal="center" vertical="center" wrapText="1"/>
    </xf>
    <xf numFmtId="0" fontId="25" fillId="0" borderId="28" xfId="0" applyFont="1" applyBorder="1" applyAlignment="1">
      <alignment horizontal="center" vertical="center"/>
    </xf>
    <xf numFmtId="49" fontId="25" fillId="0" borderId="28" xfId="0" applyNumberFormat="1" applyFont="1" applyBorder="1" applyAlignment="1">
      <alignment horizontal="center" vertical="center" wrapText="1"/>
    </xf>
    <xf numFmtId="0" fontId="15" fillId="0" borderId="28" xfId="0" applyFont="1" applyBorder="1" applyAlignment="1">
      <alignment horizontal="center" vertical="center" wrapText="1"/>
    </xf>
    <xf numFmtId="49" fontId="25" fillId="0" borderId="28" xfId="0" quotePrefix="1" applyNumberFormat="1" applyFont="1" applyBorder="1" applyAlignment="1">
      <alignment horizontal="center" vertical="center"/>
    </xf>
    <xf numFmtId="0" fontId="15" fillId="0" borderId="28" xfId="0" applyFont="1" applyBorder="1" applyAlignment="1">
      <alignment horizontal="center" vertical="center"/>
    </xf>
    <xf numFmtId="49" fontId="15" fillId="0" borderId="28" xfId="0" quotePrefix="1" applyNumberFormat="1" applyFont="1" applyBorder="1" applyAlignment="1">
      <alignment horizontal="center" vertical="center"/>
    </xf>
    <xf numFmtId="0" fontId="16" fillId="19" borderId="49" xfId="0" applyFont="1" applyFill="1" applyBorder="1" applyAlignment="1">
      <alignment horizontal="center" vertical="center" wrapText="1"/>
    </xf>
    <xf numFmtId="0" fontId="39" fillId="19" borderId="49" xfId="0" applyFont="1" applyFill="1" applyBorder="1" applyAlignment="1">
      <alignment horizontal="center" vertical="center" wrapText="1"/>
    </xf>
    <xf numFmtId="0" fontId="0" fillId="0" borderId="50" xfId="0" applyBorder="1" applyAlignment="1">
      <alignment vertical="center"/>
    </xf>
    <xf numFmtId="0" fontId="0" fillId="18" borderId="0" xfId="0" applyFill="1"/>
    <xf numFmtId="0" fontId="0" fillId="0" borderId="0" xfId="0" applyAlignment="1">
      <alignment vertical="top" wrapText="1"/>
    </xf>
    <xf numFmtId="0" fontId="0" fillId="11" borderId="0" xfId="0" applyFill="1" applyAlignment="1">
      <alignment wrapText="1"/>
    </xf>
    <xf numFmtId="0" fontId="0" fillId="11" borderId="12" xfId="0" applyFill="1" applyBorder="1"/>
    <xf numFmtId="0" fontId="25" fillId="0" borderId="28" xfId="0" applyFont="1" applyBorder="1" applyAlignment="1">
      <alignment vertical="center" wrapText="1"/>
    </xf>
    <xf numFmtId="0" fontId="15" fillId="0" borderId="0" xfId="0" applyFont="1" applyAlignment="1">
      <alignment vertical="center" wrapText="1"/>
    </xf>
    <xf numFmtId="0" fontId="20" fillId="13" borderId="0" xfId="0" applyFont="1" applyFill="1" applyAlignment="1">
      <alignment horizontal="center" vertical="center" wrapText="1"/>
    </xf>
    <xf numFmtId="0" fontId="29" fillId="0" borderId="32" xfId="0" applyFont="1" applyBorder="1" applyAlignment="1">
      <alignment horizontal="center" vertical="center"/>
    </xf>
    <xf numFmtId="0" fontId="20" fillId="11" borderId="0" xfId="0" applyFont="1" applyFill="1" applyAlignment="1">
      <alignment horizontal="center" vertical="center" wrapText="1"/>
    </xf>
    <xf numFmtId="0" fontId="0" fillId="3" borderId="14" xfId="0" applyFill="1" applyBorder="1" applyAlignment="1">
      <alignment horizontal="center" vertical="center" wrapText="1"/>
    </xf>
    <xf numFmtId="0" fontId="12" fillId="3" borderId="51" xfId="0" applyFont="1" applyFill="1" applyBorder="1" applyAlignment="1">
      <alignment horizontal="center" vertical="center" wrapText="1"/>
    </xf>
    <xf numFmtId="0" fontId="0" fillId="3" borderId="52" xfId="0" applyFill="1" applyBorder="1" applyAlignment="1">
      <alignment horizontal="center" vertical="center" wrapText="1"/>
    </xf>
    <xf numFmtId="0" fontId="42" fillId="0" borderId="0" xfId="0" applyFont="1"/>
    <xf numFmtId="0" fontId="12" fillId="3" borderId="53" xfId="0" applyFont="1" applyFill="1" applyBorder="1" applyAlignment="1">
      <alignment horizontal="center" vertical="center" wrapText="1"/>
    </xf>
    <xf numFmtId="0" fontId="20" fillId="0" borderId="0" xfId="0" applyFont="1" applyAlignment="1">
      <alignment horizontal="right" vertical="top" wrapText="1"/>
    </xf>
    <xf numFmtId="49" fontId="28" fillId="0" borderId="0" xfId="0" quotePrefix="1" applyNumberFormat="1" applyFont="1" applyAlignment="1">
      <alignment horizontal="center" vertical="center" wrapText="1"/>
    </xf>
    <xf numFmtId="0" fontId="0" fillId="13" borderId="13" xfId="0" applyFill="1" applyBorder="1"/>
    <xf numFmtId="0" fontId="43" fillId="0" borderId="0" xfId="0" applyFont="1"/>
    <xf numFmtId="0" fontId="14" fillId="0" borderId="0" xfId="1" applyFill="1"/>
    <xf numFmtId="0" fontId="0" fillId="0" borderId="41" xfId="0" applyBorder="1" applyAlignment="1">
      <alignment vertical="top" wrapText="1"/>
    </xf>
    <xf numFmtId="0" fontId="12" fillId="12" borderId="0" xfId="0" applyFont="1" applyFill="1" applyAlignment="1">
      <alignment horizontal="center" vertical="center" wrapText="1"/>
    </xf>
    <xf numFmtId="0" fontId="29" fillId="0" borderId="0" xfId="0" applyFont="1" applyAlignment="1">
      <alignment horizontal="right"/>
    </xf>
    <xf numFmtId="0" fontId="4" fillId="7" borderId="4" xfId="0" applyFont="1" applyFill="1" applyBorder="1" applyAlignment="1">
      <alignment horizontal="left" vertical="center" wrapText="1" indent="1"/>
    </xf>
    <xf numFmtId="0" fontId="4" fillId="7" borderId="0" xfId="0" applyFont="1" applyFill="1" applyAlignment="1">
      <alignment horizontal="left" vertical="center" wrapText="1" indent="1"/>
    </xf>
    <xf numFmtId="0" fontId="4" fillId="7" borderId="5" xfId="0" applyFont="1" applyFill="1" applyBorder="1" applyAlignment="1">
      <alignment horizontal="left" vertical="center" wrapText="1" indent="1"/>
    </xf>
    <xf numFmtId="0" fontId="15" fillId="0" borderId="0" xfId="0" applyFont="1"/>
    <xf numFmtId="0" fontId="24" fillId="7" borderId="0" xfId="0" applyFont="1" applyFill="1" applyAlignment="1">
      <alignment horizontal="left" vertical="top" wrapText="1" indent="1"/>
    </xf>
    <xf numFmtId="0" fontId="24" fillId="7" borderId="5" xfId="0" applyFont="1" applyFill="1" applyBorder="1" applyAlignment="1">
      <alignment horizontal="left" vertical="top" wrapText="1" indent="1"/>
    </xf>
    <xf numFmtId="0" fontId="24" fillId="7" borderId="4" xfId="0" applyFont="1" applyFill="1" applyBorder="1" applyAlignment="1">
      <alignment horizontal="left" vertical="top" wrapText="1" indent="1"/>
    </xf>
    <xf numFmtId="0" fontId="25" fillId="0" borderId="29" xfId="0" applyFont="1" applyBorder="1" applyAlignment="1">
      <alignment horizontal="center" vertical="center" wrapText="1"/>
    </xf>
    <xf numFmtId="0" fontId="25" fillId="0" borderId="54" xfId="0" applyFont="1" applyBorder="1" applyAlignment="1">
      <alignment horizontal="center" vertical="center" wrapText="1"/>
    </xf>
    <xf numFmtId="0" fontId="20" fillId="14" borderId="0" xfId="0" applyFont="1" applyFill="1" applyAlignment="1">
      <alignment horizontal="center" vertical="center" wrapText="1"/>
    </xf>
    <xf numFmtId="0" fontId="20" fillId="0" borderId="12" xfId="0" applyFont="1" applyBorder="1" applyAlignment="1">
      <alignment horizontal="center" vertical="center" wrapText="1"/>
    </xf>
    <xf numFmtId="0" fontId="20" fillId="13" borderId="24" xfId="0" applyFont="1" applyFill="1" applyBorder="1" applyAlignment="1">
      <alignment horizontal="center" vertical="center" wrapText="1"/>
    </xf>
    <xf numFmtId="0" fontId="0" fillId="0" borderId="55" xfId="0" applyBorder="1"/>
    <xf numFmtId="0" fontId="29" fillId="0" borderId="51" xfId="0" applyFont="1" applyBorder="1" applyAlignment="1">
      <alignment vertical="center"/>
    </xf>
    <xf numFmtId="0" fontId="20" fillId="0" borderId="51" xfId="0" applyFont="1" applyBorder="1" applyAlignment="1">
      <alignment horizontal="left" vertical="top" wrapText="1"/>
    </xf>
    <xf numFmtId="0" fontId="28" fillId="17" borderId="0" xfId="1" applyNumberFormat="1" applyFont="1" applyFill="1" applyBorder="1" applyAlignment="1">
      <alignment horizontal="center" vertical="center" wrapText="1"/>
    </xf>
    <xf numFmtId="0" fontId="25" fillId="0" borderId="0" xfId="0" applyFont="1" applyAlignment="1">
      <alignment vertical="center"/>
    </xf>
    <xf numFmtId="0" fontId="28" fillId="0" borderId="0" xfId="1" applyNumberFormat="1" applyFont="1" applyFill="1" applyBorder="1" applyAlignment="1">
      <alignment horizontal="center" vertical="center" wrapText="1"/>
    </xf>
    <xf numFmtId="2" fontId="25" fillId="0" borderId="0" xfId="0" applyNumberFormat="1" applyFont="1" applyAlignment="1">
      <alignment vertical="center" wrapText="1"/>
    </xf>
    <xf numFmtId="0" fontId="0" fillId="0" borderId="41" xfId="0" applyBorder="1" applyAlignment="1">
      <alignment vertical="center" wrapText="1"/>
    </xf>
    <xf numFmtId="0" fontId="26" fillId="0" borderId="0" xfId="0" applyFont="1" applyAlignment="1">
      <alignment vertical="center" wrapText="1"/>
    </xf>
    <xf numFmtId="0" fontId="29" fillId="0" borderId="0" xfId="0" applyFont="1" applyAlignment="1">
      <alignment vertical="top" wrapText="1"/>
    </xf>
    <xf numFmtId="0" fontId="28" fillId="0" borderId="50" xfId="0" applyFont="1" applyBorder="1" applyAlignment="1">
      <alignment vertical="center" wrapText="1"/>
    </xf>
    <xf numFmtId="0" fontId="0" fillId="0" borderId="50" xfId="0" applyBorder="1" applyAlignment="1">
      <alignment wrapText="1"/>
    </xf>
    <xf numFmtId="0" fontId="25" fillId="18" borderId="0" xfId="0" applyFont="1" applyFill="1" applyAlignment="1">
      <alignment vertical="center" wrapText="1"/>
    </xf>
    <xf numFmtId="0" fontId="25" fillId="0" borderId="31" xfId="0" applyFont="1" applyBorder="1" applyAlignment="1">
      <alignment vertical="center" wrapText="1"/>
    </xf>
    <xf numFmtId="0" fontId="4" fillId="7" borderId="34" xfId="0" applyFont="1" applyFill="1" applyBorder="1" applyAlignment="1">
      <alignment horizontal="left" wrapText="1" indent="1"/>
    </xf>
    <xf numFmtId="0" fontId="0" fillId="0" borderId="0" xfId="0" applyAlignment="1">
      <alignment horizontal="left" wrapText="1" indent="1"/>
    </xf>
    <xf numFmtId="0" fontId="0" fillId="0" borderId="11" xfId="0" applyBorder="1" applyAlignment="1">
      <alignment horizontal="left" wrapText="1" indent="1"/>
    </xf>
    <xf numFmtId="0" fontId="28" fillId="0" borderId="0" xfId="0" applyFont="1" applyAlignment="1">
      <alignment vertical="top" wrapText="1"/>
    </xf>
    <xf numFmtId="49" fontId="28" fillId="0" borderId="31" xfId="0" applyNumberFormat="1" applyFont="1" applyBorder="1" applyAlignment="1">
      <alignment horizontal="center" vertical="center"/>
    </xf>
    <xf numFmtId="0" fontId="28" fillId="0" borderId="31" xfId="0" applyFont="1" applyBorder="1" applyAlignment="1">
      <alignment vertical="center" wrapText="1"/>
    </xf>
    <xf numFmtId="0" fontId="20" fillId="17" borderId="0" xfId="0" applyFont="1" applyFill="1" applyAlignment="1">
      <alignment horizontal="center" vertical="center" wrapText="1"/>
    </xf>
    <xf numFmtId="0" fontId="0" fillId="17" borderId="0" xfId="0" applyFill="1"/>
    <xf numFmtId="0" fontId="0" fillId="17" borderId="0" xfId="0" applyFill="1" applyAlignment="1">
      <alignment vertical="center"/>
    </xf>
    <xf numFmtId="0" fontId="0" fillId="14" borderId="0" xfId="0" applyFill="1" applyAlignment="1">
      <alignment vertical="center" wrapText="1"/>
    </xf>
    <xf numFmtId="0" fontId="44" fillId="19" borderId="0" xfId="0" applyFont="1" applyFill="1" applyAlignment="1">
      <alignment horizontal="center" vertical="center" wrapText="1"/>
    </xf>
    <xf numFmtId="2" fontId="45" fillId="0" borderId="0" xfId="0" applyNumberFormat="1" applyFont="1" applyAlignment="1">
      <alignment vertical="center"/>
    </xf>
    <xf numFmtId="49" fontId="25" fillId="0" borderId="0" xfId="0" quotePrefix="1" applyNumberFormat="1" applyFont="1" applyAlignment="1">
      <alignment horizontal="center" vertical="center" wrapText="1"/>
    </xf>
    <xf numFmtId="0" fontId="28" fillId="0" borderId="0" xfId="0" applyFont="1" applyAlignment="1">
      <alignment vertical="center" wrapText="1"/>
    </xf>
    <xf numFmtId="0" fontId="26" fillId="0" borderId="0" xfId="1" applyFont="1" applyFill="1" applyAlignment="1">
      <alignment vertical="center" wrapText="1"/>
    </xf>
    <xf numFmtId="0" fontId="0" fillId="0" borderId="0" xfId="0" applyAlignment="1">
      <alignment horizontal="left" vertical="center" wrapText="1"/>
    </xf>
    <xf numFmtId="0" fontId="20" fillId="0" borderId="16" xfId="0" applyFont="1" applyBorder="1" applyAlignment="1">
      <alignment horizontal="center" vertical="center" wrapText="1"/>
    </xf>
    <xf numFmtId="0" fontId="48" fillId="0" borderId="0" xfId="0" applyFont="1" applyAlignment="1">
      <alignment horizontal="center" vertical="center" wrapText="1"/>
    </xf>
    <xf numFmtId="0" fontId="0" fillId="0" borderId="0" xfId="0" applyAlignment="1">
      <alignment vertical="top"/>
    </xf>
    <xf numFmtId="0" fontId="15" fillId="0" borderId="0" xfId="0" quotePrefix="1" applyFont="1" applyAlignment="1">
      <alignment horizontal="center" vertical="center" wrapText="1"/>
    </xf>
    <xf numFmtId="0" fontId="26" fillId="11" borderId="31" xfId="0" applyFont="1" applyFill="1" applyBorder="1" applyAlignment="1">
      <alignment horizontal="center" vertical="center" wrapText="1"/>
    </xf>
    <xf numFmtId="0" fontId="26" fillId="24" borderId="0" xfId="1" applyFont="1" applyFill="1" applyBorder="1" applyAlignment="1">
      <alignment vertical="center" wrapText="1"/>
    </xf>
    <xf numFmtId="0" fontId="26" fillId="0" borderId="0" xfId="1" applyFont="1" applyFill="1" applyBorder="1" applyAlignment="1">
      <alignment vertical="center" wrapText="1"/>
    </xf>
    <xf numFmtId="0" fontId="0" fillId="18" borderId="0" xfId="0" applyFill="1" applyAlignment="1">
      <alignment vertical="center" wrapText="1"/>
    </xf>
    <xf numFmtId="0" fontId="15" fillId="18" borderId="0" xfId="0" applyFont="1" applyFill="1" applyAlignment="1">
      <alignment horizontal="center" vertical="center" wrapText="1"/>
    </xf>
    <xf numFmtId="0" fontId="4" fillId="0" borderId="0" xfId="0" applyFont="1" applyAlignment="1">
      <alignment horizontal="left" vertical="center" wrapText="1" indent="1"/>
    </xf>
    <xf numFmtId="0" fontId="8" fillId="7" borderId="34" xfId="0" applyFont="1" applyFill="1" applyBorder="1"/>
    <xf numFmtId="0" fontId="0" fillId="7" borderId="11" xfId="0" applyFill="1" applyBorder="1"/>
    <xf numFmtId="0" fontId="0" fillId="0" borderId="34" xfId="0" applyBorder="1" applyAlignment="1">
      <alignment vertical="top" wrapText="1"/>
    </xf>
    <xf numFmtId="0" fontId="0" fillId="0" borderId="11" xfId="0" applyBorder="1" applyAlignment="1">
      <alignment vertical="top" wrapText="1"/>
    </xf>
    <xf numFmtId="0" fontId="25" fillId="0" borderId="11" xfId="0" applyFont="1" applyBorder="1" applyAlignment="1">
      <alignment horizontal="center" vertical="center"/>
    </xf>
    <xf numFmtId="0" fontId="0" fillId="0" borderId="34" xfId="0" applyBorder="1" applyAlignment="1">
      <alignment wrapText="1"/>
    </xf>
    <xf numFmtId="0" fontId="33" fillId="7" borderId="0" xfId="0" applyFont="1" applyFill="1" applyAlignment="1">
      <alignment vertical="center" wrapText="1"/>
    </xf>
    <xf numFmtId="0" fontId="25" fillId="0" borderId="0" xfId="1" applyFont="1" applyFill="1" applyAlignment="1">
      <alignment vertical="center" wrapText="1"/>
    </xf>
    <xf numFmtId="0" fontId="53" fillId="0" borderId="0" xfId="0" applyFont="1" applyAlignment="1">
      <alignment wrapText="1"/>
    </xf>
    <xf numFmtId="0" fontId="0" fillId="18" borderId="0" xfId="0" applyFill="1" applyAlignment="1">
      <alignment horizontal="center" vertical="center" wrapText="1"/>
    </xf>
    <xf numFmtId="0" fontId="50" fillId="0" borderId="0" xfId="0" applyFont="1" applyAlignment="1">
      <alignment vertical="center" wrapText="1"/>
    </xf>
    <xf numFmtId="0" fontId="26" fillId="7" borderId="4" xfId="0" applyFont="1" applyFill="1" applyBorder="1" applyAlignment="1">
      <alignment horizontal="left" wrapText="1" indent="1"/>
    </xf>
    <xf numFmtId="0" fontId="26" fillId="7" borderId="0" xfId="0" applyFont="1" applyFill="1" applyAlignment="1">
      <alignment horizontal="left" wrapText="1" indent="1"/>
    </xf>
    <xf numFmtId="0" fontId="26" fillId="7" borderId="5" xfId="0" applyFont="1" applyFill="1" applyBorder="1" applyAlignment="1">
      <alignment horizontal="left" wrapText="1" indent="1"/>
    </xf>
    <xf numFmtId="0" fontId="53" fillId="0" borderId="0" xfId="0" applyFont="1"/>
    <xf numFmtId="0" fontId="57" fillId="7" borderId="4" xfId="0" applyFont="1" applyFill="1" applyBorder="1"/>
    <xf numFmtId="0" fontId="57" fillId="7" borderId="4" xfId="0" applyFont="1" applyFill="1" applyBorder="1" applyAlignment="1">
      <alignment horizontal="left" indent="1"/>
    </xf>
    <xf numFmtId="0" fontId="28" fillId="7" borderId="0" xfId="0" applyFont="1" applyFill="1" applyAlignment="1">
      <alignment horizontal="left"/>
    </xf>
    <xf numFmtId="0" fontId="28" fillId="7" borderId="5" xfId="0" applyFont="1" applyFill="1" applyBorder="1" applyAlignment="1">
      <alignment horizontal="left"/>
    </xf>
    <xf numFmtId="0" fontId="28" fillId="0" borderId="33" xfId="0" applyFont="1" applyBorder="1" applyAlignment="1">
      <alignment vertical="center"/>
    </xf>
    <xf numFmtId="0" fontId="26" fillId="7" borderId="0" xfId="0" applyFont="1" applyFill="1" applyAlignment="1">
      <alignment horizontal="left"/>
    </xf>
    <xf numFmtId="0" fontId="26" fillId="7" borderId="5" xfId="0" applyFont="1" applyFill="1" applyBorder="1" applyAlignment="1">
      <alignment horizontal="left"/>
    </xf>
    <xf numFmtId="0" fontId="28" fillId="0" borderId="33" xfId="0" applyFont="1" applyBorder="1" applyAlignment="1">
      <alignment vertical="center" wrapText="1"/>
    </xf>
    <xf numFmtId="0" fontId="28" fillId="0" borderId="29" xfId="0" applyFont="1" applyBorder="1" applyAlignment="1">
      <alignment horizontal="left" vertical="center" wrapText="1"/>
    </xf>
    <xf numFmtId="0" fontId="28" fillId="0" borderId="28" xfId="1" applyFont="1" applyBorder="1" applyAlignment="1">
      <alignment vertical="center" wrapText="1"/>
    </xf>
    <xf numFmtId="0" fontId="28" fillId="0" borderId="29" xfId="0" applyFont="1" applyBorder="1" applyAlignment="1">
      <alignment horizontal="center" vertical="center" wrapText="1"/>
    </xf>
    <xf numFmtId="0" fontId="33" fillId="0" borderId="0" xfId="0" applyFont="1" applyAlignment="1">
      <alignment vertical="center" wrapText="1"/>
    </xf>
    <xf numFmtId="0" fontId="29" fillId="0" borderId="0" xfId="0" applyFont="1" applyAlignment="1">
      <alignment horizontal="right" vertical="center" wrapText="1"/>
    </xf>
    <xf numFmtId="0" fontId="25" fillId="18" borderId="31" xfId="1" applyFont="1" applyFill="1" applyBorder="1" applyAlignment="1">
      <alignment vertical="center" wrapText="1"/>
    </xf>
    <xf numFmtId="0" fontId="28" fillId="0" borderId="0" xfId="1" applyFont="1" applyFill="1" applyBorder="1" applyAlignment="1">
      <alignment vertical="center" wrapText="1"/>
    </xf>
    <xf numFmtId="0" fontId="63" fillId="0" borderId="0" xfId="0" applyFont="1" applyAlignment="1">
      <alignment horizontal="center" vertical="center" wrapText="1"/>
    </xf>
    <xf numFmtId="49" fontId="26" fillId="0" borderId="28" xfId="0" applyNumberFormat="1" applyFont="1" applyBorder="1" applyAlignment="1">
      <alignment horizontal="center" vertical="center" wrapText="1"/>
    </xf>
    <xf numFmtId="0" fontId="8" fillId="7" borderId="4" xfId="0" applyFont="1" applyFill="1" applyBorder="1"/>
    <xf numFmtId="0" fontId="0" fillId="7" borderId="5" xfId="0" applyFill="1" applyBorder="1"/>
    <xf numFmtId="0" fontId="0" fillId="0" borderId="31" xfId="0" applyBorder="1" applyAlignment="1">
      <alignment wrapText="1"/>
    </xf>
    <xf numFmtId="0" fontId="28" fillId="0" borderId="31" xfId="0" applyFont="1" applyBorder="1" applyAlignment="1">
      <alignment wrapText="1"/>
    </xf>
    <xf numFmtId="0" fontId="29" fillId="20" borderId="0" xfId="0" applyFont="1" applyFill="1" applyAlignment="1">
      <alignment horizontal="center" vertical="center" wrapText="1"/>
    </xf>
    <xf numFmtId="0" fontId="29" fillId="0" borderId="0" xfId="0" applyFont="1" applyAlignment="1">
      <alignment horizontal="left" vertical="top" wrapText="1"/>
    </xf>
    <xf numFmtId="0" fontId="29" fillId="21" borderId="46" xfId="0" applyFont="1" applyFill="1" applyBorder="1" applyAlignment="1">
      <alignment horizontal="center" vertical="center" wrapText="1"/>
    </xf>
    <xf numFmtId="0" fontId="25" fillId="0" borderId="33" xfId="0" applyFont="1" applyBorder="1" applyAlignment="1">
      <alignment vertical="center" wrapText="1"/>
    </xf>
    <xf numFmtId="0" fontId="12" fillId="12" borderId="0" xfId="0" applyFont="1" applyFill="1" applyAlignment="1">
      <alignment horizontal="center" vertical="center"/>
    </xf>
    <xf numFmtId="0" fontId="0" fillId="12" borderId="15" xfId="0" applyFill="1" applyBorder="1"/>
    <xf numFmtId="0" fontId="39" fillId="12" borderId="0" xfId="0" applyFont="1" applyFill="1" applyAlignment="1">
      <alignment horizontal="center" vertical="center" wrapText="1"/>
    </xf>
    <xf numFmtId="0" fontId="70" fillId="0" borderId="0" xfId="0" applyFont="1" applyAlignment="1">
      <alignment vertical="center" wrapText="1"/>
    </xf>
    <xf numFmtId="0" fontId="25" fillId="0" borderId="41" xfId="0" applyFont="1" applyBorder="1" applyAlignment="1">
      <alignment vertical="center" wrapText="1"/>
    </xf>
    <xf numFmtId="0" fontId="0" fillId="18" borderId="0" xfId="0" applyFill="1" applyAlignment="1">
      <alignment vertical="center"/>
    </xf>
    <xf numFmtId="0" fontId="71" fillId="18" borderId="0" xfId="0" applyFont="1" applyFill="1" applyAlignment="1">
      <alignment horizontal="center" vertical="center" wrapText="1"/>
    </xf>
    <xf numFmtId="0" fontId="20" fillId="0" borderId="0" xfId="0" applyFont="1" applyAlignment="1">
      <alignment horizontal="center" wrapText="1"/>
    </xf>
    <xf numFmtId="0" fontId="0" fillId="0" borderId="5" xfId="0" applyBorder="1" applyAlignment="1">
      <alignment horizontal="left" vertical="center" wrapText="1"/>
    </xf>
    <xf numFmtId="0" fontId="24" fillId="7" borderId="4" xfId="0" applyFont="1" applyFill="1" applyBorder="1" applyAlignment="1">
      <alignment horizontal="left" vertical="center" wrapText="1"/>
    </xf>
    <xf numFmtId="49" fontId="15" fillId="0" borderId="0" xfId="0" quotePrefix="1" applyNumberFormat="1" applyFont="1" applyAlignment="1">
      <alignment horizontal="center" vertical="center" wrapText="1"/>
    </xf>
    <xf numFmtId="0" fontId="26" fillId="0" borderId="0" xfId="1" applyFont="1" applyFill="1" applyAlignment="1">
      <alignment vertical="top" wrapText="1"/>
    </xf>
    <xf numFmtId="0" fontId="25" fillId="14" borderId="0" xfId="0" applyFont="1" applyFill="1" applyAlignment="1">
      <alignment vertical="center" wrapText="1"/>
    </xf>
    <xf numFmtId="49" fontId="15" fillId="0" borderId="31" xfId="0" quotePrefix="1" applyNumberFormat="1" applyFont="1" applyBorder="1" applyAlignment="1">
      <alignment horizontal="center" vertical="center"/>
    </xf>
    <xf numFmtId="0" fontId="15" fillId="7" borderId="0" xfId="0" applyFont="1" applyFill="1" applyAlignment="1">
      <alignment vertical="center"/>
    </xf>
    <xf numFmtId="0" fontId="26" fillId="17" borderId="28" xfId="0" applyFont="1" applyFill="1" applyBorder="1" applyAlignment="1">
      <alignment horizontal="center" vertical="center" wrapText="1"/>
    </xf>
    <xf numFmtId="0" fontId="26" fillId="0" borderId="0" xfId="1" applyFont="1" applyBorder="1" applyAlignment="1">
      <alignment horizontal="center" vertical="center" wrapText="1"/>
    </xf>
    <xf numFmtId="0" fontId="26" fillId="7" borderId="0" xfId="0" applyFont="1" applyFill="1" applyAlignment="1">
      <alignment vertical="center" wrapText="1"/>
    </xf>
    <xf numFmtId="0" fontId="0" fillId="0" borderId="28" xfId="0" applyBorder="1"/>
    <xf numFmtId="0" fontId="28" fillId="3" borderId="28" xfId="0" applyFont="1" applyFill="1" applyBorder="1" applyAlignment="1">
      <alignment horizontal="center" vertical="center" wrapText="1"/>
    </xf>
    <xf numFmtId="0" fontId="25" fillId="0" borderId="28" xfId="0" applyFont="1" applyBorder="1" applyAlignment="1">
      <alignment horizontal="center" vertical="center" wrapText="1"/>
    </xf>
    <xf numFmtId="0" fontId="25" fillId="0" borderId="31" xfId="1" applyFont="1" applyFill="1" applyBorder="1" applyAlignment="1">
      <alignment vertical="top" wrapText="1"/>
    </xf>
    <xf numFmtId="0" fontId="50" fillId="0" borderId="0" xfId="0" applyFont="1"/>
    <xf numFmtId="0" fontId="15" fillId="0" borderId="0" xfId="0" applyFont="1" applyAlignment="1">
      <alignment vertical="center"/>
    </xf>
    <xf numFmtId="0" fontId="26" fillId="7" borderId="34" xfId="0" applyFont="1" applyFill="1" applyBorder="1" applyAlignment="1">
      <alignment horizontal="left" wrapText="1" indent="1"/>
    </xf>
    <xf numFmtId="0" fontId="26" fillId="7" borderId="11" xfId="0" applyFont="1" applyFill="1" applyBorder="1" applyAlignment="1">
      <alignment horizontal="left" wrapText="1" indent="1"/>
    </xf>
    <xf numFmtId="0" fontId="29" fillId="0" borderId="0" xfId="0" applyFont="1" applyAlignment="1">
      <alignment horizontal="center" wrapText="1"/>
    </xf>
    <xf numFmtId="0" fontId="72" fillId="0" borderId="0" xfId="0" applyFont="1" applyAlignment="1">
      <alignment horizontal="center" vertical="center" wrapText="1"/>
    </xf>
    <xf numFmtId="0" fontId="20" fillId="14" borderId="0" xfId="1" applyFont="1" applyFill="1" applyAlignment="1">
      <alignment horizontal="center" vertical="center" wrapText="1"/>
    </xf>
    <xf numFmtId="0" fontId="12" fillId="12" borderId="0" xfId="1" applyFont="1" applyFill="1" applyAlignment="1">
      <alignment horizontal="center" vertical="center" wrapText="1"/>
    </xf>
    <xf numFmtId="0" fontId="29" fillId="13" borderId="0" xfId="0" applyFont="1" applyFill="1" applyAlignment="1">
      <alignment wrapText="1"/>
    </xf>
    <xf numFmtId="0" fontId="12" fillId="12" borderId="32" xfId="0" applyFont="1" applyFill="1" applyBorder="1" applyAlignment="1">
      <alignment horizontal="center" vertical="center" wrapText="1"/>
    </xf>
    <xf numFmtId="0" fontId="12" fillId="12" borderId="39" xfId="0" applyFont="1" applyFill="1" applyBorder="1" applyAlignment="1">
      <alignment horizontal="center" vertical="center" wrapText="1"/>
    </xf>
    <xf numFmtId="0" fontId="20" fillId="11" borderId="32" xfId="0" applyFont="1" applyFill="1" applyBorder="1" applyAlignment="1">
      <alignment horizontal="center" vertical="center" wrapText="1"/>
    </xf>
    <xf numFmtId="0" fontId="20" fillId="0" borderId="0" xfId="0" applyFont="1" applyAlignment="1">
      <alignment horizontal="center"/>
    </xf>
    <xf numFmtId="0" fontId="20" fillId="0" borderId="0" xfId="0" applyFont="1" applyAlignment="1">
      <alignment horizontal="center" vertical="center"/>
    </xf>
    <xf numFmtId="0" fontId="12" fillId="0" borderId="0" xfId="1" applyFont="1" applyFill="1" applyBorder="1" applyAlignment="1">
      <alignment horizontal="center" vertical="center" wrapText="1"/>
    </xf>
    <xf numFmtId="0" fontId="20" fillId="0" borderId="0" xfId="1" applyFont="1" applyAlignment="1">
      <alignment wrapText="1"/>
    </xf>
    <xf numFmtId="0" fontId="29" fillId="11" borderId="0" xfId="0" applyFont="1" applyFill="1" applyAlignment="1">
      <alignment wrapText="1"/>
    </xf>
    <xf numFmtId="0" fontId="29" fillId="11" borderId="0" xfId="0" applyFont="1" applyFill="1" applyAlignment="1">
      <alignment vertical="center" wrapText="1"/>
    </xf>
    <xf numFmtId="0" fontId="20" fillId="0" borderId="0" xfId="1" applyFont="1" applyFill="1" applyAlignment="1">
      <alignment vertical="center" wrapText="1"/>
    </xf>
    <xf numFmtId="0" fontId="12" fillId="3" borderId="59" xfId="0" applyFont="1" applyFill="1" applyBorder="1" applyAlignment="1">
      <alignment horizontal="center" vertical="center" wrapText="1"/>
    </xf>
    <xf numFmtId="0" fontId="12" fillId="0" borderId="0" xfId="0" applyFont="1" applyAlignment="1">
      <alignment wrapText="1"/>
    </xf>
    <xf numFmtId="0" fontId="29" fillId="0" borderId="11" xfId="0" applyFont="1" applyBorder="1" applyAlignment="1">
      <alignment vertical="center"/>
    </xf>
    <xf numFmtId="0" fontId="29" fillId="17" borderId="0" xfId="0" applyFont="1" applyFill="1" applyAlignment="1">
      <alignment wrapText="1"/>
    </xf>
    <xf numFmtId="0" fontId="24" fillId="0" borderId="0" xfId="0" applyFont="1" applyAlignment="1">
      <alignment horizontal="left"/>
    </xf>
    <xf numFmtId="0" fontId="24" fillId="0" borderId="5" xfId="0" applyFont="1" applyBorder="1" applyAlignment="1">
      <alignment horizontal="left"/>
    </xf>
    <xf numFmtId="0" fontId="29" fillId="11" borderId="0" xfId="0" applyFont="1" applyFill="1" applyAlignment="1">
      <alignment horizontal="center" vertical="center" wrapText="1"/>
    </xf>
    <xf numFmtId="0" fontId="25" fillId="0" borderId="33" xfId="0" applyFont="1" applyBorder="1" applyAlignment="1">
      <alignment horizontal="center" vertical="center" wrapText="1"/>
    </xf>
    <xf numFmtId="0" fontId="0" fillId="0" borderId="31" xfId="0" applyBorder="1" applyAlignment="1">
      <alignment vertical="center" wrapText="1"/>
    </xf>
    <xf numFmtId="0" fontId="15" fillId="0" borderId="31" xfId="0" applyFont="1" applyBorder="1" applyAlignment="1">
      <alignment vertical="center" wrapText="1"/>
    </xf>
    <xf numFmtId="0" fontId="0" fillId="14" borderId="0" xfId="0" applyFill="1" applyAlignment="1">
      <alignment vertical="center"/>
    </xf>
    <xf numFmtId="0" fontId="20" fillId="0" borderId="0" xfId="0" applyFont="1" applyAlignment="1">
      <alignment horizontal="left" vertical="center" wrapText="1"/>
    </xf>
    <xf numFmtId="0" fontId="29" fillId="13" borderId="0" xfId="0" applyFont="1" applyFill="1" applyAlignment="1">
      <alignment horizontal="center" vertical="center" wrapText="1"/>
    </xf>
    <xf numFmtId="0" fontId="28" fillId="0" borderId="0" xfId="0" applyFont="1" applyAlignment="1">
      <alignment horizontal="left"/>
    </xf>
    <xf numFmtId="0" fontId="28" fillId="0" borderId="5" xfId="0" applyFont="1" applyBorder="1" applyAlignment="1">
      <alignment horizontal="left"/>
    </xf>
    <xf numFmtId="0" fontId="29" fillId="8" borderId="0" xfId="0" applyFont="1" applyFill="1" applyAlignment="1">
      <alignment horizontal="center" vertical="center"/>
    </xf>
    <xf numFmtId="0" fontId="29" fillId="0" borderId="13" xfId="0" applyFont="1" applyBorder="1" applyAlignment="1">
      <alignment horizontal="center" vertical="top"/>
    </xf>
    <xf numFmtId="0" fontId="0" fillId="14" borderId="0" xfId="0" applyFill="1"/>
    <xf numFmtId="0" fontId="20" fillId="10" borderId="0" xfId="0" applyFont="1" applyFill="1" applyAlignment="1">
      <alignment horizontal="center" vertical="center" wrapText="1"/>
    </xf>
    <xf numFmtId="0" fontId="0" fillId="0" borderId="60" xfId="0" applyBorder="1" applyAlignment="1">
      <alignment vertical="center"/>
    </xf>
    <xf numFmtId="0" fontId="29" fillId="10" borderId="0" xfId="0" applyFont="1" applyFill="1" applyAlignment="1">
      <alignment horizontal="center" vertical="center"/>
    </xf>
    <xf numFmtId="0" fontId="20" fillId="10" borderId="0" xfId="1" applyFont="1" applyFill="1" applyAlignment="1">
      <alignment horizontal="center" vertical="center" wrapText="1"/>
    </xf>
    <xf numFmtId="0" fontId="29" fillId="10" borderId="0" xfId="0" applyFont="1" applyFill="1" applyAlignment="1">
      <alignment horizontal="center" wrapText="1"/>
    </xf>
    <xf numFmtId="0" fontId="29" fillId="11" borderId="0" xfId="0" applyFont="1" applyFill="1" applyAlignment="1">
      <alignment horizontal="center" wrapText="1"/>
    </xf>
    <xf numFmtId="0" fontId="0" fillId="20" borderId="0" xfId="0" applyFill="1" applyAlignment="1">
      <alignment vertical="center"/>
    </xf>
    <xf numFmtId="0" fontId="0" fillId="0" borderId="13" xfId="0" applyBorder="1" applyAlignment="1">
      <alignment vertical="center"/>
    </xf>
    <xf numFmtId="0" fontId="20" fillId="0" borderId="13" xfId="1" applyFont="1" applyFill="1" applyBorder="1" applyAlignment="1">
      <alignment vertical="center" wrapText="1"/>
    </xf>
    <xf numFmtId="0" fontId="29" fillId="0" borderId="13" xfId="0" applyFont="1" applyBorder="1" applyAlignment="1">
      <alignment vertical="center" wrapText="1"/>
    </xf>
    <xf numFmtId="0" fontId="0" fillId="0" borderId="20" xfId="0" applyBorder="1" applyAlignment="1">
      <alignment vertical="center"/>
    </xf>
    <xf numFmtId="0" fontId="29" fillId="2" borderId="0" xfId="0" applyFont="1" applyFill="1" applyAlignment="1">
      <alignment horizontal="center" vertical="center"/>
    </xf>
    <xf numFmtId="0" fontId="0" fillId="8" borderId="0" xfId="0" applyFill="1" applyAlignment="1">
      <alignment vertical="center"/>
    </xf>
    <xf numFmtId="0" fontId="25" fillId="0" borderId="58" xfId="0" applyFont="1" applyBorder="1" applyAlignment="1">
      <alignment horizontal="center" vertical="center" wrapText="1"/>
    </xf>
    <xf numFmtId="0" fontId="26" fillId="7" borderId="4" xfId="0" applyFont="1" applyFill="1" applyBorder="1" applyAlignment="1">
      <alignment horizontal="left" vertical="top" wrapText="1" indent="1"/>
    </xf>
    <xf numFmtId="0" fontId="26" fillId="7" borderId="0" xfId="0" applyFont="1" applyFill="1" applyAlignment="1">
      <alignment horizontal="left" vertical="top" wrapText="1" indent="1"/>
    </xf>
    <xf numFmtId="0" fontId="26" fillId="7" borderId="5" xfId="0" applyFont="1" applyFill="1" applyBorder="1" applyAlignment="1">
      <alignment horizontal="left" vertical="top" wrapText="1" indent="1"/>
    </xf>
    <xf numFmtId="0" fontId="25" fillId="0" borderId="33" xfId="0" applyFont="1" applyBorder="1" applyAlignment="1">
      <alignment vertical="center"/>
    </xf>
    <xf numFmtId="0" fontId="0" fillId="0" borderId="5" xfId="0" applyBorder="1" applyAlignment="1">
      <alignment horizontal="left" wrapText="1" indent="1"/>
    </xf>
    <xf numFmtId="0" fontId="14" fillId="7" borderId="4" xfId="1" applyFill="1" applyBorder="1" applyAlignment="1">
      <alignment horizontal="left" wrapText="1" indent="1"/>
    </xf>
    <xf numFmtId="49" fontId="15" fillId="7" borderId="31" xfId="0" applyNumberFormat="1" applyFont="1" applyFill="1" applyBorder="1" applyAlignment="1">
      <alignment horizontal="center" vertical="center" wrapText="1"/>
    </xf>
    <xf numFmtId="0" fontId="74" fillId="13" borderId="0" xfId="0" applyFont="1" applyFill="1" applyAlignment="1">
      <alignment horizontal="center" vertical="center"/>
    </xf>
    <xf numFmtId="0" fontId="74" fillId="0" borderId="0" xfId="0" applyFont="1" applyAlignment="1">
      <alignment horizontal="center" vertical="center"/>
    </xf>
    <xf numFmtId="0" fontId="0" fillId="0" borderId="13" xfId="0" applyBorder="1" applyAlignment="1">
      <alignment horizontal="center" vertical="top" wrapText="1"/>
    </xf>
    <xf numFmtId="0" fontId="20" fillId="13" borderId="24" xfId="1" applyFont="1" applyFill="1" applyBorder="1" applyAlignment="1">
      <alignment horizontal="center" vertical="center" wrapText="1"/>
    </xf>
    <xf numFmtId="0" fontId="20" fillId="0" borderId="0" xfId="1" applyFont="1" applyFill="1" applyAlignment="1">
      <alignment horizontal="left" vertical="center" wrapText="1"/>
    </xf>
    <xf numFmtId="0" fontId="0" fillId="7" borderId="0" xfId="0" applyFill="1" applyAlignment="1">
      <alignment vertical="center"/>
    </xf>
    <xf numFmtId="0" fontId="0" fillId="7" borderId="0" xfId="0" applyFill="1" applyAlignment="1">
      <alignment vertical="center" wrapText="1"/>
    </xf>
    <xf numFmtId="0" fontId="39" fillId="0" borderId="0" xfId="0" applyFont="1" applyAlignment="1">
      <alignment horizontal="center" vertical="center" wrapText="1"/>
    </xf>
    <xf numFmtId="0" fontId="25" fillId="0" borderId="11" xfId="0" applyFont="1" applyBorder="1"/>
    <xf numFmtId="0" fontId="25" fillId="0" borderId="11" xfId="0" applyFont="1" applyBorder="1" applyAlignment="1">
      <alignment horizontal="center" vertical="center" wrapText="1"/>
    </xf>
    <xf numFmtId="0" fontId="15" fillId="0" borderId="11" xfId="0" applyFont="1" applyBorder="1" applyAlignment="1">
      <alignment horizontal="center" vertical="center" wrapText="1"/>
    </xf>
    <xf numFmtId="0" fontId="25" fillId="0" borderId="11" xfId="0" applyFont="1" applyBorder="1" applyAlignment="1">
      <alignment vertical="center" wrapText="1"/>
    </xf>
    <xf numFmtId="0" fontId="34" fillId="0" borderId="11" xfId="0" applyFont="1" applyBorder="1" applyAlignment="1">
      <alignment horizontal="center" vertical="center" wrapText="1"/>
    </xf>
    <xf numFmtId="0" fontId="1" fillId="7" borderId="34" xfId="0" applyFont="1" applyFill="1" applyBorder="1"/>
    <xf numFmtId="0" fontId="2" fillId="7" borderId="11" xfId="0" applyFont="1" applyFill="1" applyBorder="1" applyAlignment="1">
      <alignment horizontal="left" indent="2"/>
    </xf>
    <xf numFmtId="0" fontId="0" fillId="7" borderId="43" xfId="0" applyFill="1" applyBorder="1"/>
    <xf numFmtId="49" fontId="0" fillId="7" borderId="31" xfId="0" applyNumberFormat="1" applyFill="1" applyBorder="1"/>
    <xf numFmtId="0" fontId="0" fillId="7" borderId="30" xfId="0" applyFill="1" applyBorder="1"/>
    <xf numFmtId="0" fontId="76" fillId="0" borderId="0" xfId="0" applyFont="1" applyAlignment="1">
      <alignment vertical="top" wrapText="1"/>
    </xf>
    <xf numFmtId="0" fontId="29" fillId="0" borderId="0" xfId="0" applyFont="1" applyAlignment="1">
      <alignment horizontal="left" vertical="top"/>
    </xf>
    <xf numFmtId="0" fontId="0" fillId="11" borderId="0" xfId="0" applyFill="1"/>
    <xf numFmtId="0" fontId="28" fillId="7" borderId="4" xfId="0" applyFont="1" applyFill="1" applyBorder="1" applyAlignment="1">
      <alignment horizontal="left" wrapText="1" indent="1"/>
    </xf>
    <xf numFmtId="0" fontId="21" fillId="0" borderId="13" xfId="1" applyFont="1" applyFill="1" applyBorder="1" applyAlignment="1"/>
    <xf numFmtId="0" fontId="0" fillId="0" borderId="13" xfId="0" applyBorder="1" applyAlignment="1">
      <alignment wrapText="1"/>
    </xf>
    <xf numFmtId="0" fontId="0" fillId="0" borderId="62" xfId="0" applyBorder="1"/>
    <xf numFmtId="0" fontId="29" fillId="0" borderId="62" xfId="0" applyFont="1" applyBorder="1" applyAlignment="1">
      <alignment horizontal="center" vertical="center" wrapText="1"/>
    </xf>
    <xf numFmtId="0" fontId="0" fillId="0" borderId="62" xfId="0" applyBorder="1" applyAlignment="1">
      <alignment wrapText="1"/>
    </xf>
    <xf numFmtId="0" fontId="0" fillId="0" borderId="62" xfId="0" applyBorder="1" applyAlignment="1">
      <alignment horizontal="center" vertical="center" wrapText="1"/>
    </xf>
    <xf numFmtId="0" fontId="78" fillId="0" borderId="0" xfId="2" applyFont="1" applyFill="1" applyAlignment="1"/>
    <xf numFmtId="0" fontId="79" fillId="0" borderId="0" xfId="0" applyFont="1" applyAlignment="1">
      <alignment vertical="center"/>
    </xf>
    <xf numFmtId="0" fontId="12" fillId="12" borderId="0" xfId="0" applyFont="1" applyFill="1" applyAlignment="1">
      <alignment horizontal="center" vertical="center" wrapText="1"/>
    </xf>
    <xf numFmtId="0" fontId="12" fillId="5" borderId="0" xfId="0" applyFont="1" applyFill="1" applyAlignment="1">
      <alignment horizontal="center" vertical="center" wrapText="1"/>
    </xf>
    <xf numFmtId="0" fontId="20" fillId="0" borderId="0" xfId="0" applyFont="1" applyAlignment="1">
      <alignment horizontal="center" vertical="center" wrapText="1"/>
    </xf>
    <xf numFmtId="0" fontId="12" fillId="3" borderId="0" xfId="1" applyFont="1" applyFill="1" applyBorder="1" applyAlignment="1">
      <alignment horizontal="center" vertical="center" wrapText="1"/>
    </xf>
    <xf numFmtId="0" fontId="20" fillId="4" borderId="0" xfId="0" applyFont="1" applyFill="1" applyAlignment="1">
      <alignment horizontal="center" vertical="center" wrapText="1"/>
    </xf>
    <xf numFmtId="0" fontId="12" fillId="0" borderId="0" xfId="0" applyFont="1" applyAlignment="1">
      <alignment horizontal="center" vertical="center" wrapText="1"/>
    </xf>
    <xf numFmtId="0" fontId="20" fillId="13" borderId="0" xfId="0" applyFont="1" applyFill="1" applyAlignment="1">
      <alignment horizontal="center" vertical="center" wrapText="1"/>
    </xf>
    <xf numFmtId="0" fontId="20" fillId="11" borderId="0" xfId="0" applyFont="1" applyFill="1" applyAlignment="1">
      <alignment horizontal="center" vertical="center" wrapText="1"/>
    </xf>
    <xf numFmtId="0" fontId="29" fillId="14" borderId="22" xfId="0" applyFont="1" applyFill="1" applyBorder="1" applyAlignment="1">
      <alignment horizontal="center" wrapText="1"/>
    </xf>
    <xf numFmtId="0" fontId="0" fillId="0" borderId="15" xfId="0" applyBorder="1" applyAlignment="1">
      <alignment horizontal="center" wrapText="1"/>
    </xf>
    <xf numFmtId="0" fontId="50" fillId="0" borderId="0" xfId="0" applyFont="1" applyAlignment="1">
      <alignment horizontal="center" vertical="center" wrapText="1"/>
    </xf>
    <xf numFmtId="0" fontId="0" fillId="0" borderId="0" xfId="0" applyAlignment="1">
      <alignment horizontal="center" vertical="center" wrapText="1"/>
    </xf>
    <xf numFmtId="0" fontId="20" fillId="14" borderId="0" xfId="0" applyFont="1" applyFill="1" applyAlignment="1">
      <alignment horizontal="center" vertical="center" wrapText="1"/>
    </xf>
    <xf numFmtId="0" fontId="20" fillId="13" borderId="24" xfId="1" applyFont="1" applyFill="1" applyBorder="1" applyAlignment="1">
      <alignment horizontal="center" vertical="top" wrapText="1"/>
    </xf>
    <xf numFmtId="0" fontId="0" fillId="0" borderId="13" xfId="0" applyBorder="1" applyAlignment="1">
      <alignment horizontal="center" vertical="top" wrapText="1"/>
    </xf>
    <xf numFmtId="0" fontId="12" fillId="5" borderId="0" xfId="0" applyFont="1" applyFill="1" applyAlignment="1">
      <alignment vertical="center" wrapText="1"/>
    </xf>
    <xf numFmtId="0" fontId="29" fillId="11" borderId="0" xfId="0" applyFont="1" applyFill="1" applyAlignment="1">
      <alignment horizontal="center" vertical="center" wrapText="1"/>
    </xf>
    <xf numFmtId="0" fontId="0" fillId="0" borderId="0" xfId="0"/>
    <xf numFmtId="0" fontId="12" fillId="12" borderId="39" xfId="0" applyFont="1" applyFill="1" applyBorder="1" applyAlignment="1">
      <alignment horizontal="center" vertical="center" wrapText="1"/>
    </xf>
    <xf numFmtId="0" fontId="0" fillId="0" borderId="0" xfId="0" applyAlignment="1">
      <alignment vertical="center"/>
    </xf>
    <xf numFmtId="0" fontId="20" fillId="2" borderId="22" xfId="0" applyFont="1" applyFill="1" applyBorder="1" applyAlignment="1">
      <alignment horizontal="center" vertical="center" wrapText="1"/>
    </xf>
    <xf numFmtId="0" fontId="0" fillId="0" borderId="0" xfId="0" applyAlignment="1">
      <alignment wrapText="1"/>
    </xf>
    <xf numFmtId="0" fontId="12" fillId="3" borderId="0" xfId="0" applyFont="1" applyFill="1" applyAlignment="1">
      <alignment horizontal="center" vertical="center" wrapText="1"/>
    </xf>
    <xf numFmtId="0" fontId="20" fillId="8" borderId="0" xfId="1" applyFont="1" applyFill="1" applyAlignment="1">
      <alignment horizontal="center" wrapText="1"/>
    </xf>
    <xf numFmtId="0" fontId="20" fillId="8" borderId="0" xfId="1" applyFont="1" applyFill="1" applyAlignment="1">
      <alignment horizontal="center" vertical="center" wrapText="1"/>
    </xf>
    <xf numFmtId="0" fontId="20" fillId="10" borderId="0" xfId="0" applyFont="1" applyFill="1" applyAlignment="1">
      <alignment horizontal="center" vertical="center" wrapText="1"/>
    </xf>
    <xf numFmtId="0" fontId="12" fillId="12" borderId="0" xfId="1" applyFont="1" applyFill="1" applyAlignment="1">
      <alignment horizontal="center" wrapText="1"/>
    </xf>
    <xf numFmtId="0" fontId="20" fillId="13" borderId="0" xfId="1" applyFont="1" applyFill="1" applyAlignment="1">
      <alignment horizontal="center" vertical="center" wrapText="1"/>
    </xf>
    <xf numFmtId="0" fontId="12" fillId="3" borderId="0" xfId="1" applyFont="1" applyFill="1" applyAlignment="1">
      <alignment horizontal="center" vertical="center" wrapText="1"/>
    </xf>
    <xf numFmtId="0" fontId="20" fillId="14" borderId="0" xfId="1" applyFont="1" applyFill="1" applyAlignment="1">
      <alignment horizontal="center" vertical="center" wrapText="1"/>
    </xf>
    <xf numFmtId="0" fontId="18" fillId="0" borderId="0" xfId="0" applyFont="1"/>
    <xf numFmtId="0" fontId="20" fillId="20" borderId="0" xfId="1" applyFont="1" applyFill="1" applyAlignment="1">
      <alignment horizontal="center" vertical="center" wrapText="1"/>
    </xf>
    <xf numFmtId="0" fontId="20" fillId="11" borderId="0" xfId="1" applyFont="1" applyFill="1" applyAlignment="1">
      <alignment horizontal="center" vertical="center" wrapText="1"/>
    </xf>
    <xf numFmtId="0" fontId="12" fillId="5" borderId="0" xfId="1" applyFont="1" applyFill="1" applyAlignment="1">
      <alignment horizontal="center" vertical="center" wrapText="1"/>
    </xf>
    <xf numFmtId="0" fontId="12" fillId="12" borderId="0" xfId="1" applyFont="1" applyFill="1" applyAlignment="1">
      <alignment horizontal="center" vertical="center" wrapText="1"/>
    </xf>
    <xf numFmtId="0" fontId="29" fillId="11" borderId="0" xfId="0" applyFont="1" applyFill="1" applyAlignment="1">
      <alignment horizontal="center" vertical="center"/>
    </xf>
    <xf numFmtId="0" fontId="29" fillId="21" borderId="0" xfId="0" applyFont="1" applyFill="1" applyAlignment="1">
      <alignment horizontal="center" vertical="center" wrapText="1"/>
    </xf>
    <xf numFmtId="0" fontId="20" fillId="11" borderId="32" xfId="0" applyFont="1" applyFill="1" applyBorder="1" applyAlignment="1">
      <alignment horizontal="center" vertical="center" wrapText="1"/>
    </xf>
    <xf numFmtId="0" fontId="0" fillId="0" borderId="15" xfId="0" applyBorder="1" applyAlignment="1">
      <alignment wrapText="1"/>
    </xf>
    <xf numFmtId="0" fontId="0" fillId="0" borderId="14" xfId="0" applyBorder="1" applyAlignment="1">
      <alignment vertical="center"/>
    </xf>
    <xf numFmtId="0" fontId="0" fillId="0" borderId="14" xfId="0" applyBorder="1" applyAlignment="1">
      <alignment wrapText="1"/>
    </xf>
    <xf numFmtId="0" fontId="0" fillId="0" borderId="0" xfId="0" applyAlignment="1">
      <alignment vertical="center" wrapText="1"/>
    </xf>
    <xf numFmtId="0" fontId="0" fillId="0" borderId="15" xfId="0" applyBorder="1" applyAlignment="1">
      <alignment vertical="center"/>
    </xf>
    <xf numFmtId="0" fontId="0" fillId="0" borderId="12" xfId="0" applyBorder="1" applyAlignment="1">
      <alignment wrapText="1"/>
    </xf>
    <xf numFmtId="0" fontId="20" fillId="13" borderId="46" xfId="0" applyFont="1" applyFill="1" applyBorder="1" applyAlignment="1">
      <alignment horizontal="center" vertical="center" wrapText="1"/>
    </xf>
    <xf numFmtId="0" fontId="12" fillId="5" borderId="39" xfId="0" applyFont="1" applyFill="1" applyBorder="1" applyAlignment="1">
      <alignment horizontal="center" vertical="center" wrapText="1"/>
    </xf>
    <xf numFmtId="0" fontId="0" fillId="0" borderId="16" xfId="0" applyBorder="1" applyAlignment="1">
      <alignment horizontal="center" vertical="center" wrapText="1"/>
    </xf>
    <xf numFmtId="0" fontId="20" fillId="2" borderId="0" xfId="0" applyFont="1" applyFill="1" applyAlignment="1">
      <alignment horizontal="center" vertical="center" wrapText="1"/>
    </xf>
    <xf numFmtId="0" fontId="20" fillId="2" borderId="0" xfId="1" applyFont="1" applyFill="1" applyBorder="1" applyAlignment="1">
      <alignment horizontal="center" vertical="center" wrapText="1"/>
    </xf>
    <xf numFmtId="0" fontId="0" fillId="0" borderId="36" xfId="0" applyBorder="1" applyAlignment="1">
      <alignment wrapText="1"/>
    </xf>
    <xf numFmtId="0" fontId="50" fillId="11" borderId="0" xfId="0" applyFont="1" applyFill="1" applyAlignment="1">
      <alignment horizontal="center" vertical="center" wrapText="1"/>
    </xf>
    <xf numFmtId="0" fontId="0" fillId="0" borderId="9" xfId="0" applyBorder="1" applyAlignment="1">
      <alignment wrapText="1"/>
    </xf>
    <xf numFmtId="0" fontId="29" fillId="2" borderId="22" xfId="0" applyFont="1" applyFill="1" applyBorder="1" applyAlignment="1">
      <alignment wrapText="1"/>
    </xf>
    <xf numFmtId="0" fontId="0" fillId="0" borderId="21" xfId="0" applyBorder="1" applyAlignment="1">
      <alignment wrapText="1"/>
    </xf>
    <xf numFmtId="0" fontId="29" fillId="0" borderId="39" xfId="0" applyFont="1" applyBorder="1" applyAlignment="1">
      <alignment vertical="center" wrapText="1"/>
    </xf>
    <xf numFmtId="0" fontId="29" fillId="0" borderId="0" xfId="0" applyFont="1" applyAlignment="1">
      <alignment wrapText="1"/>
    </xf>
    <xf numFmtId="0" fontId="29" fillId="0" borderId="16" xfId="0" applyFont="1" applyBorder="1" applyAlignment="1">
      <alignment wrapText="1"/>
    </xf>
    <xf numFmtId="0" fontId="29" fillId="11" borderId="46" xfId="0" applyFont="1" applyFill="1" applyBorder="1" applyAlignment="1">
      <alignment horizontal="center" vertical="center" wrapText="1"/>
    </xf>
    <xf numFmtId="0" fontId="17" fillId="0" borderId="0" xfId="2" applyFont="1" applyFill="1" applyBorder="1" applyAlignment="1">
      <alignment vertical="center"/>
    </xf>
    <xf numFmtId="0" fontId="29" fillId="0" borderId="0" xfId="0" applyFont="1" applyAlignment="1">
      <alignment horizontal="center" vertical="center"/>
    </xf>
    <xf numFmtId="0" fontId="29" fillId="8" borderId="0" xfId="0" applyFont="1" applyFill="1" applyAlignment="1">
      <alignment horizontal="center" vertical="center"/>
    </xf>
    <xf numFmtId="0" fontId="29" fillId="21" borderId="46" xfId="0" applyFont="1" applyFill="1" applyBorder="1" applyAlignment="1">
      <alignment horizontal="center" vertical="center" wrapText="1"/>
    </xf>
    <xf numFmtId="0" fontId="12" fillId="3" borderId="59" xfId="0" applyFont="1" applyFill="1" applyBorder="1" applyAlignment="1">
      <alignment wrapText="1"/>
    </xf>
    <xf numFmtId="0" fontId="12" fillId="0" borderId="16" xfId="0" applyFont="1" applyBorder="1" applyAlignment="1">
      <alignment wrapText="1"/>
    </xf>
    <xf numFmtId="0" fontId="29" fillId="0" borderId="0" xfId="0" applyFont="1" applyAlignment="1">
      <alignment vertical="center" wrapText="1"/>
    </xf>
    <xf numFmtId="0" fontId="29" fillId="0" borderId="56" xfId="0" applyFont="1" applyBorder="1" applyAlignment="1">
      <alignment wrapText="1"/>
    </xf>
    <xf numFmtId="0" fontId="29" fillId="14" borderId="0" xfId="0" applyFont="1" applyFill="1" applyAlignment="1">
      <alignment horizontal="center" vertical="center" wrapText="1"/>
    </xf>
    <xf numFmtId="0" fontId="29" fillId="8" borderId="0" xfId="0" applyFont="1" applyFill="1" applyAlignment="1">
      <alignment horizontal="center" vertical="center" wrapText="1"/>
    </xf>
    <xf numFmtId="0" fontId="0" fillId="0" borderId="13" xfId="0" applyBorder="1" applyAlignment="1">
      <alignment wrapText="1"/>
    </xf>
    <xf numFmtId="0" fontId="0" fillId="0" borderId="17" xfId="0" applyBorder="1" applyAlignment="1">
      <alignment wrapText="1"/>
    </xf>
    <xf numFmtId="0" fontId="38" fillId="9" borderId="0" xfId="0" applyFont="1" applyFill="1" applyAlignment="1">
      <alignment horizontal="center" vertical="center" wrapText="1"/>
    </xf>
    <xf numFmtId="0" fontId="0" fillId="0" borderId="11" xfId="0" applyBorder="1" applyAlignment="1">
      <alignment vertical="center" wrapText="1"/>
    </xf>
    <xf numFmtId="0" fontId="22" fillId="9" borderId="0" xfId="0" applyFont="1" applyFill="1" applyAlignment="1">
      <alignment horizontal="center" vertical="center" wrapText="1"/>
    </xf>
    <xf numFmtId="0" fontId="22" fillId="9" borderId="11" xfId="0" applyFont="1" applyFill="1" applyBorder="1" applyAlignment="1">
      <alignment horizontal="center" vertical="center" wrapText="1"/>
    </xf>
    <xf numFmtId="0" fontId="29" fillId="8" borderId="34" xfId="0" applyFont="1" applyFill="1" applyBorder="1" applyAlignment="1">
      <alignment horizontal="center" vertical="center" wrapText="1"/>
    </xf>
    <xf numFmtId="0" fontId="0" fillId="2" borderId="0" xfId="0" applyFill="1" applyAlignment="1">
      <alignment horizontal="center" vertical="center" wrapText="1"/>
    </xf>
    <xf numFmtId="0" fontId="20" fillId="0" borderId="9" xfId="0" applyFont="1" applyBorder="1" applyAlignment="1">
      <alignment horizontal="center" vertical="center" wrapText="1"/>
    </xf>
    <xf numFmtId="0" fontId="20" fillId="8" borderId="0" xfId="0" applyFont="1" applyFill="1" applyAlignment="1">
      <alignment horizontal="center" vertical="center" wrapText="1"/>
    </xf>
    <xf numFmtId="0" fontId="20" fillId="4" borderId="35" xfId="0" applyFont="1" applyFill="1" applyBorder="1" applyAlignment="1">
      <alignment horizontal="center" vertical="center" wrapText="1"/>
    </xf>
    <xf numFmtId="0" fontId="20" fillId="4" borderId="27" xfId="0" applyFont="1" applyFill="1" applyBorder="1" applyAlignment="1">
      <alignment horizontal="center" vertical="center" wrapText="1"/>
    </xf>
    <xf numFmtId="0" fontId="12" fillId="5" borderId="22" xfId="0" applyFont="1" applyFill="1" applyBorder="1" applyAlignment="1">
      <alignment horizontal="center" vertical="center" wrapText="1"/>
    </xf>
    <xf numFmtId="0" fontId="12" fillId="15" borderId="0" xfId="1" applyFont="1" applyFill="1" applyAlignment="1">
      <alignment horizontal="center" vertical="center" wrapText="1"/>
    </xf>
    <xf numFmtId="0" fontId="0" fillId="0" borderId="13" xfId="0" applyBorder="1"/>
    <xf numFmtId="0" fontId="20" fillId="4" borderId="24" xfId="0" applyFont="1" applyFill="1" applyBorder="1" applyAlignment="1">
      <alignment horizontal="center" vertical="center" wrapText="1"/>
    </xf>
    <xf numFmtId="0" fontId="0" fillId="0" borderId="19" xfId="0" applyBorder="1"/>
    <xf numFmtId="0" fontId="13" fillId="4" borderId="1" xfId="0" applyFont="1" applyFill="1" applyBorder="1" applyAlignment="1">
      <alignment horizontal="center" vertical="center" wrapText="1"/>
    </xf>
    <xf numFmtId="0" fontId="13" fillId="4" borderId="2" xfId="0" applyFont="1" applyFill="1" applyBorder="1" applyAlignment="1">
      <alignment horizontal="center" vertical="center" wrapText="1"/>
    </xf>
    <xf numFmtId="0" fontId="13" fillId="4" borderId="3" xfId="0" applyFont="1" applyFill="1" applyBorder="1" applyAlignment="1">
      <alignment horizontal="center" vertical="center" wrapText="1"/>
    </xf>
    <xf numFmtId="0" fontId="26" fillId="7" borderId="41" xfId="0" applyFont="1" applyFill="1" applyBorder="1" applyAlignment="1">
      <alignment vertical="center" wrapText="1"/>
    </xf>
    <xf numFmtId="0" fontId="26" fillId="7" borderId="34" xfId="0" applyFont="1" applyFill="1" applyBorder="1" applyAlignment="1">
      <alignment horizontal="left" wrapText="1" indent="1"/>
    </xf>
    <xf numFmtId="0" fontId="26" fillId="7" borderId="0" xfId="0" applyFont="1" applyFill="1" applyAlignment="1">
      <alignment horizontal="left" wrapText="1" indent="1"/>
    </xf>
    <xf numFmtId="0" fontId="26" fillId="7" borderId="11" xfId="0" applyFont="1" applyFill="1" applyBorder="1" applyAlignment="1">
      <alignment horizontal="left" wrapText="1" indent="1"/>
    </xf>
    <xf numFmtId="0" fontId="0" fillId="0" borderId="43" xfId="0" applyBorder="1" applyAlignment="1">
      <alignment horizontal="left" wrapText="1" indent="1"/>
    </xf>
    <xf numFmtId="0" fontId="0" fillId="0" borderId="31" xfId="0" applyBorder="1" applyAlignment="1">
      <alignment horizontal="left" wrapText="1" indent="1"/>
    </xf>
    <xf numFmtId="0" fontId="0" fillId="0" borderId="30" xfId="0" applyBorder="1" applyAlignment="1">
      <alignment horizontal="left" wrapText="1" indent="1"/>
    </xf>
    <xf numFmtId="0" fontId="24" fillId="7" borderId="0" xfId="0" applyFont="1" applyFill="1" applyAlignment="1">
      <alignment horizontal="left"/>
    </xf>
    <xf numFmtId="0" fontId="24" fillId="7" borderId="5" xfId="0" applyFont="1" applyFill="1" applyBorder="1" applyAlignment="1">
      <alignment horizontal="left"/>
    </xf>
    <xf numFmtId="49" fontId="24" fillId="7" borderId="0" xfId="0" applyNumberFormat="1" applyFont="1" applyFill="1" applyAlignment="1">
      <alignment horizontal="left" indent="1"/>
    </xf>
    <xf numFmtId="49" fontId="24" fillId="7" borderId="5" xfId="0" applyNumberFormat="1" applyFont="1" applyFill="1" applyBorder="1" applyAlignment="1">
      <alignment horizontal="left" indent="1"/>
    </xf>
    <xf numFmtId="0" fontId="24" fillId="7" borderId="0" xfId="0" applyFont="1" applyFill="1" applyAlignment="1">
      <alignment horizontal="left" vertical="top" wrapText="1" indent="1"/>
    </xf>
    <xf numFmtId="0" fontId="24" fillId="7" borderId="5" xfId="0" applyFont="1" applyFill="1" applyBorder="1" applyAlignment="1">
      <alignment horizontal="left" vertical="top" wrapText="1" indent="1"/>
    </xf>
    <xf numFmtId="0" fontId="26" fillId="7" borderId="34" xfId="0" applyFont="1" applyFill="1" applyBorder="1" applyAlignment="1">
      <alignment horizontal="left" vertical="center" wrapText="1" indent="1"/>
    </xf>
    <xf numFmtId="0" fontId="26" fillId="7" borderId="0" xfId="0" applyFont="1" applyFill="1" applyAlignment="1">
      <alignment horizontal="left" vertical="center" wrapText="1" indent="1"/>
    </xf>
    <xf numFmtId="0" fontId="26" fillId="7" borderId="11" xfId="0" applyFont="1" applyFill="1" applyBorder="1" applyAlignment="1">
      <alignment horizontal="left" vertical="center" wrapText="1" indent="1"/>
    </xf>
    <xf numFmtId="0" fontId="5" fillId="7" borderId="34" xfId="1" applyFont="1" applyFill="1" applyBorder="1" applyAlignment="1">
      <alignment horizontal="left" wrapText="1" indent="1"/>
    </xf>
    <xf numFmtId="0" fontId="5" fillId="7" borderId="0" xfId="1" applyFont="1" applyFill="1" applyBorder="1" applyAlignment="1">
      <alignment horizontal="left" wrapText="1" indent="1"/>
    </xf>
    <xf numFmtId="0" fontId="5" fillId="7" borderId="11" xfId="1" applyFont="1" applyFill="1" applyBorder="1" applyAlignment="1">
      <alignment horizontal="left" wrapText="1" indent="1"/>
    </xf>
    <xf numFmtId="0" fontId="24" fillId="7" borderId="7" xfId="0" applyFont="1" applyFill="1" applyBorder="1" applyAlignment="1">
      <alignment horizontal="left" vertical="top" wrapText="1" indent="1"/>
    </xf>
    <xf numFmtId="0" fontId="24" fillId="7" borderId="8" xfId="0" applyFont="1" applyFill="1" applyBorder="1" applyAlignment="1">
      <alignment horizontal="left" vertical="top" wrapText="1" indent="1"/>
    </xf>
    <xf numFmtId="0" fontId="15" fillId="0" borderId="0" xfId="0" applyFont="1" applyAlignment="1">
      <alignment vertical="center" wrapText="1"/>
    </xf>
    <xf numFmtId="49" fontId="24" fillId="7" borderId="0" xfId="0" applyNumberFormat="1" applyFont="1" applyFill="1" applyAlignment="1">
      <alignment horizontal="left" vertical="center" indent="1"/>
    </xf>
    <xf numFmtId="49" fontId="24" fillId="7" borderId="5" xfId="0" applyNumberFormat="1" applyFont="1" applyFill="1" applyBorder="1" applyAlignment="1">
      <alignment horizontal="left" vertical="center" indent="1"/>
    </xf>
    <xf numFmtId="0" fontId="50" fillId="0" borderId="0" xfId="0" applyFont="1" applyAlignment="1">
      <alignment horizontal="left" wrapText="1" indent="1"/>
    </xf>
    <xf numFmtId="0" fontId="50" fillId="0" borderId="11" xfId="0" applyFont="1" applyBorder="1" applyAlignment="1">
      <alignment horizontal="left" wrapText="1" indent="1"/>
    </xf>
    <xf numFmtId="0" fontId="26" fillId="7" borderId="34" xfId="0" applyFont="1" applyFill="1" applyBorder="1" applyAlignment="1">
      <alignment horizontal="left" vertical="center" wrapText="1"/>
    </xf>
    <xf numFmtId="0" fontId="50" fillId="0" borderId="0" xfId="0" applyFont="1" applyAlignment="1">
      <alignment horizontal="left" vertical="center" wrapText="1"/>
    </xf>
    <xf numFmtId="0" fontId="50" fillId="0" borderId="11" xfId="0" applyFont="1" applyBorder="1" applyAlignment="1">
      <alignment horizontal="left" vertical="center" wrapText="1"/>
    </xf>
    <xf numFmtId="0" fontId="28" fillId="0" borderId="34" xfId="0" applyFont="1" applyBorder="1" applyAlignment="1">
      <alignment horizontal="left" vertical="center" wrapText="1" indent="1"/>
    </xf>
    <xf numFmtId="0" fontId="53" fillId="0" borderId="0" xfId="0" applyFont="1" applyAlignment="1">
      <alignment horizontal="left" vertical="center" wrapText="1" indent="1"/>
    </xf>
    <xf numFmtId="0" fontId="53" fillId="0" borderId="11" xfId="0" applyFont="1" applyBorder="1" applyAlignment="1">
      <alignment horizontal="left" vertical="center" wrapText="1" indent="1"/>
    </xf>
    <xf numFmtId="0" fontId="25" fillId="0" borderId="34" xfId="0" applyFont="1" applyBorder="1" applyAlignment="1">
      <alignment vertical="center" wrapText="1"/>
    </xf>
    <xf numFmtId="0" fontId="18" fillId="0" borderId="0" xfId="0" applyFont="1" applyAlignment="1">
      <alignment wrapText="1"/>
    </xf>
    <xf numFmtId="0" fontId="18" fillId="0" borderId="11" xfId="0" applyFont="1" applyBorder="1" applyAlignment="1">
      <alignment wrapText="1"/>
    </xf>
    <xf numFmtId="0" fontId="51" fillId="0" borderId="34" xfId="0" applyFont="1" applyBorder="1" applyAlignment="1">
      <alignment vertical="center" wrapText="1"/>
    </xf>
    <xf numFmtId="0" fontId="28" fillId="0" borderId="34" xfId="0" applyFont="1" applyBorder="1" applyAlignment="1">
      <alignment vertical="center" wrapText="1"/>
    </xf>
    <xf numFmtId="0" fontId="53" fillId="0" borderId="0" xfId="0" applyFont="1" applyAlignment="1">
      <alignment wrapText="1"/>
    </xf>
    <xf numFmtId="0" fontId="53" fillId="0" borderId="11" xfId="0" applyFont="1" applyBorder="1" applyAlignment="1">
      <alignment wrapText="1"/>
    </xf>
    <xf numFmtId="0" fontId="24" fillId="0" borderId="34" xfId="0" applyFont="1" applyBorder="1" applyAlignment="1">
      <alignment horizontal="left" vertical="center" wrapText="1" indent="1"/>
    </xf>
    <xf numFmtId="0" fontId="0" fillId="0" borderId="0" xfId="0" applyAlignment="1">
      <alignment horizontal="left" vertical="center" wrapText="1" indent="1"/>
    </xf>
    <xf numFmtId="0" fontId="0" fillId="0" borderId="11" xfId="0" applyBorder="1" applyAlignment="1">
      <alignment horizontal="left" vertical="center" wrapText="1" indent="1"/>
    </xf>
    <xf numFmtId="0" fontId="24" fillId="0" borderId="34" xfId="0" applyFont="1" applyBorder="1" applyAlignment="1">
      <alignment horizontal="left" vertical="center" wrapText="1"/>
    </xf>
    <xf numFmtId="0" fontId="0" fillId="0" borderId="0" xfId="0" applyAlignment="1">
      <alignment horizontal="left" vertical="center" wrapText="1"/>
    </xf>
    <xf numFmtId="0" fontId="0" fillId="0" borderId="11" xfId="0" applyBorder="1" applyAlignment="1">
      <alignment horizontal="left" vertical="center" wrapText="1"/>
    </xf>
    <xf numFmtId="0" fontId="24" fillId="0" borderId="7" xfId="0" applyFont="1" applyBorder="1" applyAlignment="1">
      <alignment horizontal="left" vertical="top" wrapText="1" indent="1"/>
    </xf>
    <xf numFmtId="0" fontId="24" fillId="0" borderId="8" xfId="0" applyFont="1" applyBorder="1" applyAlignment="1">
      <alignment horizontal="left" vertical="top" wrapText="1" indent="1"/>
    </xf>
    <xf numFmtId="0" fontId="15" fillId="7" borderId="0" xfId="0" applyFont="1" applyFill="1" applyAlignment="1">
      <alignment vertical="center" wrapText="1"/>
    </xf>
    <xf numFmtId="0" fontId="0" fillId="7" borderId="0" xfId="0" applyFill="1" applyAlignment="1">
      <alignment vertical="center" wrapText="1"/>
    </xf>
    <xf numFmtId="0" fontId="33" fillId="0" borderId="34" xfId="0" applyFont="1" applyBorder="1" applyAlignment="1">
      <alignment horizontal="left" vertical="center" wrapText="1" indent="1"/>
    </xf>
    <xf numFmtId="0" fontId="4" fillId="7" borderId="34" xfId="0" applyFont="1" applyFill="1" applyBorder="1" applyAlignment="1">
      <alignment horizontal="left" wrapText="1" indent="1"/>
    </xf>
    <xf numFmtId="0" fontId="4" fillId="7" borderId="0" xfId="0" applyFont="1" applyFill="1" applyAlignment="1">
      <alignment horizontal="left" wrapText="1" indent="1"/>
    </xf>
    <xf numFmtId="0" fontId="4" fillId="7" borderId="11" xfId="0" applyFont="1" applyFill="1" applyBorder="1" applyAlignment="1">
      <alignment horizontal="left" wrapText="1" indent="1"/>
    </xf>
    <xf numFmtId="0" fontId="33" fillId="18" borderId="34" xfId="0" applyFont="1" applyFill="1" applyBorder="1" applyAlignment="1">
      <alignment horizontal="left" vertical="center" wrapText="1" indent="1"/>
    </xf>
    <xf numFmtId="0" fontId="4" fillId="18" borderId="0" xfId="0" applyFont="1" applyFill="1" applyAlignment="1">
      <alignment horizontal="left" vertical="center" wrapText="1" indent="1"/>
    </xf>
    <xf numFmtId="0" fontId="4" fillId="18" borderId="11" xfId="0" applyFont="1" applyFill="1" applyBorder="1" applyAlignment="1">
      <alignment horizontal="left" vertical="center" wrapText="1" indent="1"/>
    </xf>
    <xf numFmtId="0" fontId="24" fillId="7" borderId="34" xfId="0" applyFont="1" applyFill="1" applyBorder="1" applyAlignment="1">
      <alignment horizontal="left" wrapText="1" indent="1"/>
    </xf>
    <xf numFmtId="0" fontId="24" fillId="7" borderId="0" xfId="0" applyFont="1" applyFill="1" applyAlignment="1">
      <alignment horizontal="left" wrapText="1" indent="1"/>
    </xf>
    <xf numFmtId="0" fontId="24" fillId="7" borderId="11" xfId="0" applyFont="1" applyFill="1" applyBorder="1" applyAlignment="1">
      <alignment horizontal="left" wrapText="1" indent="1"/>
    </xf>
    <xf numFmtId="0" fontId="13" fillId="3" borderId="1" xfId="0" applyFont="1" applyFill="1" applyBorder="1" applyAlignment="1">
      <alignment horizontal="center" vertical="center" wrapText="1"/>
    </xf>
    <xf numFmtId="0" fontId="13" fillId="3" borderId="2"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25" fillId="7" borderId="0" xfId="0" applyFont="1" applyFill="1" applyAlignment="1">
      <alignment vertical="top" wrapText="1"/>
    </xf>
    <xf numFmtId="0" fontId="0" fillId="7" borderId="0" xfId="0" applyFill="1" applyAlignment="1">
      <alignment wrapText="1"/>
    </xf>
    <xf numFmtId="0" fontId="28" fillId="7" borderId="0" xfId="0" applyFont="1" applyFill="1" applyAlignment="1">
      <alignment vertical="center" wrapText="1"/>
    </xf>
    <xf numFmtId="0" fontId="0" fillId="0" borderId="6" xfId="0" applyBorder="1" applyAlignment="1">
      <alignment horizontal="left" wrapText="1" indent="1"/>
    </xf>
    <xf numFmtId="0" fontId="0" fillId="0" borderId="7" xfId="0" applyBorder="1" applyAlignment="1">
      <alignment horizontal="left" wrapText="1" indent="1"/>
    </xf>
    <xf numFmtId="0" fontId="0" fillId="0" borderId="8" xfId="0" applyBorder="1" applyAlignment="1">
      <alignment horizontal="left" wrapText="1" indent="1"/>
    </xf>
    <xf numFmtId="0" fontId="5" fillId="7" borderId="4" xfId="1" applyFont="1" applyFill="1" applyBorder="1" applyAlignment="1">
      <alignment horizontal="left" wrapText="1" indent="1"/>
    </xf>
    <xf numFmtId="0" fontId="5" fillId="7" borderId="5" xfId="1" applyFont="1" applyFill="1" applyBorder="1" applyAlignment="1">
      <alignment horizontal="left" wrapText="1" indent="1"/>
    </xf>
    <xf numFmtId="0" fontId="25" fillId="7" borderId="0" xfId="0" applyFont="1" applyFill="1" applyAlignment="1">
      <alignment vertical="center" wrapText="1"/>
    </xf>
    <xf numFmtId="0" fontId="28" fillId="7" borderId="4" xfId="0" applyFont="1" applyFill="1" applyBorder="1" applyAlignment="1">
      <alignment horizontal="left" vertical="center" wrapText="1" indent="1"/>
    </xf>
    <xf numFmtId="0" fontId="24" fillId="7" borderId="0" xfId="0" applyFont="1" applyFill="1" applyAlignment="1">
      <alignment horizontal="left" vertical="center" wrapText="1" indent="1"/>
    </xf>
    <xf numFmtId="0" fontId="24" fillId="7" borderId="5" xfId="0" applyFont="1" applyFill="1" applyBorder="1" applyAlignment="1">
      <alignment horizontal="left" vertical="center" wrapText="1" indent="1"/>
    </xf>
    <xf numFmtId="0" fontId="4" fillId="7" borderId="4" xfId="0" applyFont="1" applyFill="1" applyBorder="1" applyAlignment="1">
      <alignment horizontal="left" wrapText="1" indent="1"/>
    </xf>
    <xf numFmtId="0" fontId="4" fillId="7" borderId="5" xfId="0" applyFont="1" applyFill="1" applyBorder="1" applyAlignment="1">
      <alignment horizontal="left" wrapText="1" indent="1"/>
    </xf>
    <xf numFmtId="0" fontId="24" fillId="25" borderId="4" xfId="0" applyFont="1" applyFill="1" applyBorder="1" applyAlignment="1">
      <alignment horizontal="left" wrapText="1" indent="1"/>
    </xf>
    <xf numFmtId="0" fontId="24" fillId="25" borderId="0" xfId="0" applyFont="1" applyFill="1" applyAlignment="1">
      <alignment horizontal="left" wrapText="1" indent="1"/>
    </xf>
    <xf numFmtId="0" fontId="24" fillId="25" borderId="5" xfId="0" applyFont="1" applyFill="1" applyBorder="1" applyAlignment="1">
      <alignment horizontal="left" wrapText="1" indent="1"/>
    </xf>
    <xf numFmtId="0" fontId="53" fillId="7" borderId="0" xfId="0" applyFont="1" applyFill="1" applyAlignment="1">
      <alignment vertical="center" wrapText="1"/>
    </xf>
    <xf numFmtId="0" fontId="26" fillId="7" borderId="0" xfId="0" applyFont="1" applyFill="1" applyAlignment="1">
      <alignment vertical="center" wrapText="1"/>
    </xf>
    <xf numFmtId="0" fontId="26" fillId="7" borderId="0" xfId="1" applyFont="1" applyFill="1" applyBorder="1" applyAlignment="1">
      <alignment vertical="center" wrapText="1"/>
    </xf>
    <xf numFmtId="0" fontId="26" fillId="0" borderId="0" xfId="1" applyFont="1" applyAlignment="1">
      <alignment vertical="center" wrapText="1"/>
    </xf>
    <xf numFmtId="0" fontId="53" fillId="0" borderId="0" xfId="0" applyFont="1" applyAlignment="1">
      <alignment vertical="center" wrapText="1"/>
    </xf>
    <xf numFmtId="0" fontId="27" fillId="7" borderId="4" xfId="0" applyFont="1" applyFill="1" applyBorder="1" applyAlignment="1">
      <alignment vertical="center" wrapText="1"/>
    </xf>
    <xf numFmtId="0" fontId="53" fillId="0" borderId="5" xfId="0" applyFont="1" applyBorder="1" applyAlignment="1">
      <alignment vertical="center" wrapText="1"/>
    </xf>
    <xf numFmtId="0" fontId="28" fillId="7" borderId="34" xfId="0" applyFont="1" applyFill="1" applyBorder="1" applyAlignment="1">
      <alignment horizontal="left" vertical="center" wrapText="1" indent="1"/>
    </xf>
    <xf numFmtId="0" fontId="0" fillId="7" borderId="0" xfId="0" applyFill="1" applyAlignment="1">
      <alignment horizontal="left" vertical="center" wrapText="1" indent="1"/>
    </xf>
    <xf numFmtId="0" fontId="0" fillId="7" borderId="11" xfId="0" applyFill="1" applyBorder="1" applyAlignment="1">
      <alignment horizontal="left" vertical="center" wrapText="1" indent="1"/>
    </xf>
    <xf numFmtId="0" fontId="26" fillId="18" borderId="34" xfId="0" applyFont="1" applyFill="1" applyBorder="1" applyAlignment="1">
      <alignment horizontal="left" vertical="center" wrapText="1"/>
    </xf>
    <xf numFmtId="0" fontId="0" fillId="18" borderId="0" xfId="0" applyFill="1" applyAlignment="1">
      <alignment horizontal="left" vertical="center" wrapText="1"/>
    </xf>
    <xf numFmtId="0" fontId="0" fillId="18" borderId="11" xfId="0" applyFill="1" applyBorder="1" applyAlignment="1">
      <alignment horizontal="left" vertical="center" wrapText="1"/>
    </xf>
    <xf numFmtId="0" fontId="28" fillId="7" borderId="0" xfId="0" applyFont="1" applyFill="1" applyAlignment="1">
      <alignment horizontal="left" vertical="center" wrapText="1" indent="1"/>
    </xf>
    <xf numFmtId="0" fontId="15" fillId="7" borderId="0" xfId="0" applyFont="1" applyFill="1" applyAlignment="1">
      <alignment horizontal="left" vertical="center" wrapText="1"/>
    </xf>
    <xf numFmtId="0" fontId="26" fillId="7" borderId="4" xfId="0" applyFont="1" applyFill="1" applyBorder="1" applyAlignment="1">
      <alignment horizontal="left" vertical="center" wrapText="1" indent="1"/>
    </xf>
    <xf numFmtId="0" fontId="0" fillId="7" borderId="5" xfId="0" applyFill="1" applyBorder="1" applyAlignment="1">
      <alignment horizontal="left" vertical="center" wrapText="1" indent="1"/>
    </xf>
    <xf numFmtId="0" fontId="0" fillId="22" borderId="0" xfId="0" applyFill="1" applyAlignment="1">
      <alignment vertical="center" wrapText="1"/>
    </xf>
    <xf numFmtId="2" fontId="26" fillId="7" borderId="4" xfId="0" applyNumberFormat="1" applyFont="1" applyFill="1" applyBorder="1" applyAlignment="1">
      <alignment horizontal="left" vertical="center" wrapText="1"/>
    </xf>
    <xf numFmtId="0" fontId="0" fillId="7" borderId="0" xfId="0" applyFill="1" applyAlignment="1">
      <alignment horizontal="left" vertical="center" wrapText="1"/>
    </xf>
    <xf numFmtId="0" fontId="0" fillId="7" borderId="5" xfId="0" applyFill="1" applyBorder="1" applyAlignment="1">
      <alignment horizontal="left" vertical="center" wrapText="1"/>
    </xf>
    <xf numFmtId="0" fontId="26" fillId="7" borderId="0" xfId="1" applyFont="1" applyFill="1" applyAlignment="1">
      <alignment vertical="center" wrapText="1"/>
    </xf>
    <xf numFmtId="0" fontId="15" fillId="26" borderId="0" xfId="0" applyFont="1" applyFill="1" applyAlignment="1">
      <alignment vertical="center" wrapText="1"/>
    </xf>
    <xf numFmtId="0" fontId="15" fillId="27" borderId="0" xfId="0" applyFont="1" applyFill="1" applyAlignment="1">
      <alignment vertical="center" wrapText="1"/>
    </xf>
    <xf numFmtId="0" fontId="50" fillId="7" borderId="4" xfId="0" applyFont="1" applyFill="1" applyBorder="1" applyAlignment="1">
      <alignment horizontal="left" vertical="center" wrapText="1"/>
    </xf>
    <xf numFmtId="0" fontId="50" fillId="0" borderId="5" xfId="0" applyFont="1" applyBorder="1" applyAlignment="1">
      <alignment horizontal="left" vertical="center" wrapText="1"/>
    </xf>
    <xf numFmtId="0" fontId="26" fillId="7" borderId="5" xfId="0" applyFont="1" applyFill="1" applyBorder="1" applyAlignment="1">
      <alignment horizontal="left" vertical="center" wrapText="1" indent="1"/>
    </xf>
    <xf numFmtId="0" fontId="26" fillId="7" borderId="4" xfId="0" applyFont="1" applyFill="1" applyBorder="1" applyAlignment="1">
      <alignment horizontal="left" vertical="center" wrapText="1"/>
    </xf>
    <xf numFmtId="0" fontId="26" fillId="7" borderId="0" xfId="0" applyFont="1" applyFill="1" applyAlignment="1">
      <alignment horizontal="left" vertical="center" wrapText="1"/>
    </xf>
    <xf numFmtId="0" fontId="26" fillId="7" borderId="5" xfId="0" applyFont="1" applyFill="1" applyBorder="1" applyAlignment="1">
      <alignment horizontal="left" vertical="center" wrapText="1"/>
    </xf>
    <xf numFmtId="2" fontId="0" fillId="7" borderId="0" xfId="0" applyNumberFormat="1" applyFill="1" applyAlignment="1">
      <alignment horizontal="left" vertical="center" wrapText="1"/>
    </xf>
    <xf numFmtId="2" fontId="0" fillId="7" borderId="5" xfId="0" applyNumberFormat="1" applyFill="1" applyBorder="1" applyAlignment="1">
      <alignment horizontal="left" vertical="center" wrapText="1"/>
    </xf>
    <xf numFmtId="0" fontId="0" fillId="26" borderId="0" xfId="0" applyFill="1" applyAlignment="1">
      <alignment vertical="center" wrapText="1"/>
    </xf>
    <xf numFmtId="2" fontId="15" fillId="7" borderId="0" xfId="0" applyNumberFormat="1" applyFont="1" applyFill="1" applyAlignment="1">
      <alignment vertical="center" wrapText="1"/>
    </xf>
    <xf numFmtId="2" fontId="0" fillId="7" borderId="0" xfId="0" applyNumberFormat="1" applyFill="1" applyAlignment="1">
      <alignment vertical="center" wrapText="1"/>
    </xf>
    <xf numFmtId="0" fontId="50" fillId="7" borderId="0" xfId="0" applyFont="1" applyFill="1" applyAlignment="1">
      <alignment horizontal="left" vertical="center" wrapText="1" indent="1"/>
    </xf>
    <xf numFmtId="0" fontId="50" fillId="7" borderId="5" xfId="0" applyFont="1" applyFill="1" applyBorder="1" applyAlignment="1">
      <alignment horizontal="left" vertical="center" wrapText="1" indent="1"/>
    </xf>
    <xf numFmtId="0" fontId="0" fillId="0" borderId="5" xfId="0" applyBorder="1" applyAlignment="1">
      <alignment horizontal="left" vertical="center" wrapText="1" indent="1"/>
    </xf>
    <xf numFmtId="0" fontId="0" fillId="0" borderId="5" xfId="0" applyBorder="1" applyAlignment="1">
      <alignment horizontal="left" vertical="center" wrapText="1"/>
    </xf>
    <xf numFmtId="0" fontId="50" fillId="0" borderId="0" xfId="0" applyFont="1" applyAlignment="1">
      <alignment horizontal="left" vertical="center" wrapText="1" indent="1"/>
    </xf>
    <xf numFmtId="0" fontId="50" fillId="0" borderId="5" xfId="0" applyFont="1" applyBorder="1" applyAlignment="1">
      <alignment horizontal="left" vertical="center" wrapText="1" indent="1"/>
    </xf>
    <xf numFmtId="0" fontId="26" fillId="0" borderId="4" xfId="0" applyFont="1" applyBorder="1" applyAlignment="1">
      <alignment horizontal="left" vertical="center" wrapText="1" indent="1"/>
    </xf>
    <xf numFmtId="0" fontId="26" fillId="0" borderId="0" xfId="0" applyFont="1" applyAlignment="1">
      <alignment horizontal="left" vertical="center" wrapText="1" indent="1"/>
    </xf>
    <xf numFmtId="0" fontId="26" fillId="0" borderId="5" xfId="0" applyFont="1" applyBorder="1" applyAlignment="1">
      <alignment horizontal="left" vertical="center" wrapText="1" indent="1"/>
    </xf>
    <xf numFmtId="0" fontId="26" fillId="0" borderId="0" xfId="0" applyFont="1" applyAlignment="1">
      <alignment vertical="center" wrapText="1"/>
    </xf>
    <xf numFmtId="0" fontId="28" fillId="0" borderId="0" xfId="0" applyFont="1" applyAlignment="1">
      <alignment vertical="center" wrapText="1"/>
    </xf>
    <xf numFmtId="49" fontId="24" fillId="7" borderId="0" xfId="0" applyNumberFormat="1" applyFont="1" applyFill="1" applyAlignment="1">
      <alignment horizontal="left" vertical="center" wrapText="1" indent="1"/>
    </xf>
    <xf numFmtId="49" fontId="24" fillId="7" borderId="5" xfId="0" applyNumberFormat="1" applyFont="1" applyFill="1" applyBorder="1" applyAlignment="1">
      <alignment horizontal="left" vertical="center" wrapText="1" indent="1"/>
    </xf>
    <xf numFmtId="0" fontId="26" fillId="18" borderId="4" xfId="0" applyFont="1" applyFill="1" applyBorder="1" applyAlignment="1">
      <alignment horizontal="left" vertical="center" wrapText="1" indent="1"/>
    </xf>
    <xf numFmtId="0" fontId="0" fillId="18" borderId="0" xfId="0" applyFill="1" applyAlignment="1">
      <alignment horizontal="left" vertical="center" wrapText="1" indent="1"/>
    </xf>
    <xf numFmtId="0" fontId="0" fillId="18" borderId="5" xfId="0" applyFill="1" applyBorder="1" applyAlignment="1">
      <alignment horizontal="left" vertical="center" wrapText="1" indent="1"/>
    </xf>
    <xf numFmtId="0" fontId="26" fillId="7" borderId="4" xfId="0" applyFont="1" applyFill="1" applyBorder="1" applyAlignment="1">
      <alignment horizontal="left" vertical="top" wrapText="1" indent="1"/>
    </xf>
    <xf numFmtId="0" fontId="26" fillId="7" borderId="0" xfId="0" applyFont="1" applyFill="1" applyAlignment="1">
      <alignment horizontal="left" vertical="top" wrapText="1" indent="1"/>
    </xf>
    <xf numFmtId="0" fontId="26" fillId="7" borderId="5" xfId="0" applyFont="1" applyFill="1" applyBorder="1" applyAlignment="1">
      <alignment horizontal="left" vertical="top" wrapText="1" indent="1"/>
    </xf>
    <xf numFmtId="0" fontId="13" fillId="5" borderId="1" xfId="0" applyFont="1" applyFill="1" applyBorder="1" applyAlignment="1">
      <alignment horizontal="center" vertical="center" wrapText="1"/>
    </xf>
    <xf numFmtId="0" fontId="13" fillId="5" borderId="2" xfId="0" applyFont="1" applyFill="1" applyBorder="1" applyAlignment="1">
      <alignment horizontal="center" vertical="center" wrapText="1"/>
    </xf>
    <xf numFmtId="0" fontId="13" fillId="5" borderId="3" xfId="0" applyFont="1" applyFill="1" applyBorder="1" applyAlignment="1">
      <alignment horizontal="center" vertical="center" wrapText="1"/>
    </xf>
    <xf numFmtId="0" fontId="50" fillId="0" borderId="0" xfId="0" applyFont="1" applyAlignment="1">
      <alignment vertical="center" wrapText="1"/>
    </xf>
    <xf numFmtId="0" fontId="53" fillId="7" borderId="0" xfId="0" applyFont="1" applyFill="1" applyAlignment="1">
      <alignment horizontal="left" vertical="center" wrapText="1" indent="1"/>
    </xf>
    <xf numFmtId="0" fontId="53" fillId="7" borderId="5" xfId="0" applyFont="1" applyFill="1" applyBorder="1" applyAlignment="1">
      <alignment horizontal="left" vertical="center" wrapText="1" indent="1"/>
    </xf>
    <xf numFmtId="0" fontId="25" fillId="0" borderId="0" xfId="0" applyFont="1" applyAlignment="1">
      <alignment wrapText="1"/>
    </xf>
    <xf numFmtId="49" fontId="24" fillId="0" borderId="0" xfId="0" applyNumberFormat="1" applyFont="1" applyAlignment="1">
      <alignment horizontal="left" indent="1"/>
    </xf>
    <xf numFmtId="49" fontId="24" fillId="0" borderId="5" xfId="0" applyNumberFormat="1" applyFont="1" applyBorder="1" applyAlignment="1">
      <alignment horizontal="left" indent="1"/>
    </xf>
    <xf numFmtId="49" fontId="24" fillId="0" borderId="0" xfId="0" applyNumberFormat="1" applyFont="1" applyAlignment="1">
      <alignment horizontal="left" vertical="center" wrapText="1" indent="1"/>
    </xf>
    <xf numFmtId="49" fontId="24" fillId="0" borderId="5" xfId="0" applyNumberFormat="1" applyFont="1" applyBorder="1" applyAlignment="1">
      <alignment horizontal="left" vertical="center" wrapText="1" indent="1"/>
    </xf>
    <xf numFmtId="0" fontId="27" fillId="7" borderId="4" xfId="0" applyFont="1" applyFill="1" applyBorder="1" applyAlignment="1">
      <alignment horizontal="left" vertical="center" wrapText="1"/>
    </xf>
    <xf numFmtId="0" fontId="28" fillId="0" borderId="0" xfId="0" applyFont="1" applyAlignment="1">
      <alignment horizontal="left" vertical="center" wrapText="1"/>
    </xf>
    <xf numFmtId="0" fontId="28" fillId="0" borderId="5" xfId="0" applyFont="1" applyBorder="1" applyAlignment="1">
      <alignment horizontal="left" vertical="center" wrapText="1"/>
    </xf>
    <xf numFmtId="0" fontId="0" fillId="0" borderId="34" xfId="0" applyBorder="1" applyAlignment="1">
      <alignment vertical="top" wrapText="1"/>
    </xf>
    <xf numFmtId="0" fontId="0" fillId="0" borderId="0" xfId="0" applyAlignment="1">
      <alignment vertical="top" wrapText="1"/>
    </xf>
    <xf numFmtId="0" fontId="0" fillId="0" borderId="11" xfId="0" applyBorder="1" applyAlignment="1">
      <alignment vertical="top" wrapText="1"/>
    </xf>
    <xf numFmtId="0" fontId="18" fillId="0" borderId="34" xfId="0" applyFont="1" applyBorder="1" applyAlignment="1">
      <alignment vertical="top" wrapText="1"/>
    </xf>
    <xf numFmtId="0" fontId="49" fillId="0" borderId="34" xfId="0" applyFont="1" applyBorder="1" applyAlignment="1">
      <alignment vertical="center" wrapText="1"/>
    </xf>
    <xf numFmtId="0" fontId="25" fillId="0" borderId="0" xfId="0" applyFont="1" applyAlignment="1">
      <alignment vertical="center" wrapText="1"/>
    </xf>
    <xf numFmtId="0" fontId="25" fillId="0" borderId="11" xfId="0" applyFont="1" applyBorder="1" applyAlignment="1">
      <alignment vertical="center" wrapText="1"/>
    </xf>
    <xf numFmtId="0" fontId="26" fillId="0" borderId="34" xfId="0" applyFont="1" applyBorder="1" applyAlignment="1">
      <alignment horizontal="left" vertical="center" wrapText="1"/>
    </xf>
    <xf numFmtId="49" fontId="28" fillId="0" borderId="34" xfId="0" applyNumberFormat="1" applyFont="1" applyBorder="1" applyAlignment="1">
      <alignment horizontal="left" vertical="center" wrapText="1" indent="1"/>
    </xf>
    <xf numFmtId="49" fontId="53" fillId="0" borderId="0" xfId="0" applyNumberFormat="1" applyFont="1" applyAlignment="1">
      <alignment horizontal="left" vertical="center" wrapText="1" indent="1"/>
    </xf>
    <xf numFmtId="49" fontId="53" fillId="0" borderId="11" xfId="0" applyNumberFormat="1" applyFont="1" applyBorder="1" applyAlignment="1">
      <alignment horizontal="left" vertical="center" wrapText="1" indent="1"/>
    </xf>
    <xf numFmtId="0" fontId="26" fillId="0" borderId="11" xfId="0" applyFont="1" applyBorder="1" applyAlignment="1">
      <alignment horizontal="left" vertical="center" wrapText="1" indent="1"/>
    </xf>
    <xf numFmtId="0" fontId="0" fillId="0" borderId="11" xfId="0" applyBorder="1" applyAlignment="1">
      <alignment wrapText="1"/>
    </xf>
    <xf numFmtId="0" fontId="50" fillId="0" borderId="11" xfId="0" applyFont="1" applyBorder="1" applyAlignment="1">
      <alignment horizontal="left" vertical="center" wrapText="1" indent="1"/>
    </xf>
    <xf numFmtId="0" fontId="26" fillId="0" borderId="0" xfId="0" applyFont="1" applyAlignment="1">
      <alignment horizontal="left" vertical="center" wrapText="1"/>
    </xf>
    <xf numFmtId="0" fontId="26" fillId="0" borderId="11" xfId="0" applyFont="1" applyBorder="1" applyAlignment="1">
      <alignment horizontal="left" vertical="center" wrapText="1"/>
    </xf>
    <xf numFmtId="0" fontId="26" fillId="7" borderId="11" xfId="0" applyFont="1" applyFill="1" applyBorder="1" applyAlignment="1">
      <alignment horizontal="left" vertical="center" wrapText="1"/>
    </xf>
    <xf numFmtId="0" fontId="4" fillId="7" borderId="0" xfId="0" applyFont="1" applyFill="1" applyAlignment="1">
      <alignment horizontal="left"/>
    </xf>
    <xf numFmtId="0" fontId="4" fillId="7" borderId="5" xfId="0" applyFont="1" applyFill="1" applyBorder="1" applyAlignment="1">
      <alignment horizontal="left"/>
    </xf>
    <xf numFmtId="0" fontId="0" fillId="0" borderId="43" xfId="0" applyBorder="1" applyAlignment="1">
      <alignment vertical="center" wrapText="1"/>
    </xf>
    <xf numFmtId="0" fontId="0" fillId="0" borderId="31" xfId="0" applyBorder="1" applyAlignment="1">
      <alignment vertical="center" wrapText="1"/>
    </xf>
    <xf numFmtId="0" fontId="0" fillId="0" borderId="30" xfId="0" applyBorder="1" applyAlignment="1">
      <alignment vertical="center" wrapText="1"/>
    </xf>
    <xf numFmtId="0" fontId="0" fillId="0" borderId="34" xfId="0" applyBorder="1" applyAlignment="1">
      <alignment vertical="center" wrapText="1"/>
    </xf>
    <xf numFmtId="0" fontId="18" fillId="0" borderId="34" xfId="0" applyFont="1" applyBorder="1" applyAlignment="1">
      <alignment vertical="center" wrapText="1"/>
    </xf>
    <xf numFmtId="0" fontId="26" fillId="0" borderId="34" xfId="0" applyFont="1" applyBorder="1" applyAlignment="1">
      <alignment horizontal="left" vertical="center" wrapText="1" indent="1"/>
    </xf>
    <xf numFmtId="2" fontId="26" fillId="0" borderId="34" xfId="0" applyNumberFormat="1" applyFont="1" applyBorder="1" applyAlignment="1">
      <alignment horizontal="left" vertical="center" wrapText="1"/>
    </xf>
    <xf numFmtId="2" fontId="50" fillId="0" borderId="0" xfId="0" applyNumberFormat="1" applyFont="1" applyAlignment="1">
      <alignment horizontal="left" vertical="center" wrapText="1"/>
    </xf>
    <xf numFmtId="2" fontId="50" fillId="0" borderId="11" xfId="0" applyNumberFormat="1" applyFont="1" applyBorder="1" applyAlignment="1">
      <alignment horizontal="left" vertical="center" wrapText="1"/>
    </xf>
    <xf numFmtId="0" fontId="28" fillId="0" borderId="0" xfId="0" applyFont="1" applyAlignment="1">
      <alignment horizontal="left" vertical="center" wrapText="1" indent="1"/>
    </xf>
    <xf numFmtId="0" fontId="28" fillId="0" borderId="11" xfId="0" applyFont="1" applyBorder="1" applyAlignment="1">
      <alignment horizontal="left" vertical="center" wrapText="1" indent="1"/>
    </xf>
    <xf numFmtId="0" fontId="53" fillId="7" borderId="11" xfId="0" applyFont="1" applyFill="1" applyBorder="1" applyAlignment="1">
      <alignment horizontal="left" vertical="center" wrapText="1" indent="1"/>
    </xf>
    <xf numFmtId="0" fontId="26" fillId="7" borderId="34" xfId="0" applyFont="1" applyFill="1" applyBorder="1" applyAlignment="1">
      <alignment horizontal="left" vertical="top" wrapText="1" indent="1"/>
    </xf>
    <xf numFmtId="0" fontId="26" fillId="7" borderId="11" xfId="0" applyFont="1" applyFill="1" applyBorder="1" applyAlignment="1">
      <alignment horizontal="left" vertical="top" wrapText="1" indent="1"/>
    </xf>
    <xf numFmtId="0" fontId="33" fillId="7" borderId="34" xfId="1" applyFont="1" applyFill="1" applyBorder="1" applyAlignment="1">
      <alignment horizontal="left" wrapText="1" indent="1"/>
    </xf>
    <xf numFmtId="0" fontId="50" fillId="0" borderId="0" xfId="0" applyFont="1" applyAlignment="1">
      <alignment horizontal="left" vertical="top" wrapText="1" indent="1"/>
    </xf>
    <xf numFmtId="0" fontId="50" fillId="0" borderId="11" xfId="0" applyFont="1" applyBorder="1" applyAlignment="1">
      <alignment horizontal="left" vertical="top" wrapText="1" indent="1"/>
    </xf>
    <xf numFmtId="0" fontId="24" fillId="7" borderId="34" xfId="0" applyFont="1" applyFill="1" applyBorder="1" applyAlignment="1">
      <alignment horizontal="left" vertical="top" wrapText="1" indent="1"/>
    </xf>
    <xf numFmtId="0" fontId="0" fillId="0" borderId="0" xfId="0" applyAlignment="1">
      <alignment horizontal="left" vertical="top" wrapText="1" indent="1"/>
    </xf>
    <xf numFmtId="0" fontId="0" fillId="0" borderId="11" xfId="0" applyBorder="1" applyAlignment="1">
      <alignment horizontal="left" vertical="top" wrapText="1" indent="1"/>
    </xf>
    <xf numFmtId="0" fontId="0" fillId="0" borderId="0" xfId="0" applyAlignment="1">
      <alignment horizontal="left" wrapText="1" indent="1"/>
    </xf>
    <xf numFmtId="0" fontId="0" fillId="0" borderId="11" xfId="0" applyBorder="1" applyAlignment="1">
      <alignment horizontal="left" wrapText="1" indent="1"/>
    </xf>
    <xf numFmtId="0" fontId="0" fillId="18" borderId="40" xfId="0" applyFill="1" applyBorder="1" applyAlignment="1">
      <alignment vertical="top" wrapText="1"/>
    </xf>
    <xf numFmtId="0" fontId="0" fillId="0" borderId="41" xfId="0" applyBorder="1" applyAlignment="1">
      <alignment vertical="top" wrapText="1"/>
    </xf>
    <xf numFmtId="0" fontId="0" fillId="0" borderId="42" xfId="0" applyBorder="1" applyAlignment="1">
      <alignment vertical="top" wrapText="1"/>
    </xf>
    <xf numFmtId="0" fontId="50" fillId="0" borderId="34" xfId="0" applyFont="1" applyBorder="1" applyAlignment="1">
      <alignment horizontal="left" vertical="center" wrapText="1"/>
    </xf>
    <xf numFmtId="0" fontId="0" fillId="10" borderId="34" xfId="0" applyFill="1" applyBorder="1" applyAlignment="1">
      <alignment vertical="center" wrapText="1"/>
    </xf>
    <xf numFmtId="0" fontId="0" fillId="10" borderId="0" xfId="0" applyFill="1" applyAlignment="1">
      <alignment vertical="center" wrapText="1"/>
    </xf>
    <xf numFmtId="0" fontId="0" fillId="10" borderId="11" xfId="0" applyFill="1" applyBorder="1" applyAlignment="1">
      <alignment vertical="center" wrapText="1"/>
    </xf>
    <xf numFmtId="0" fontId="0" fillId="0" borderId="41" xfId="0" applyBorder="1" applyAlignment="1">
      <alignment wrapText="1"/>
    </xf>
    <xf numFmtId="0" fontId="24" fillId="7" borderId="4" xfId="0" applyFont="1" applyFill="1" applyBorder="1" applyAlignment="1">
      <alignment horizontal="left" vertical="top" wrapText="1" indent="1"/>
    </xf>
    <xf numFmtId="0" fontId="24" fillId="0" borderId="4" xfId="0" applyFont="1" applyBorder="1" applyAlignment="1">
      <alignment horizontal="left" wrapText="1" indent="1"/>
    </xf>
    <xf numFmtId="0" fontId="24" fillId="0" borderId="0" xfId="0" applyFont="1" applyAlignment="1">
      <alignment horizontal="left" wrapText="1" indent="1"/>
    </xf>
    <xf numFmtId="0" fontId="24" fillId="0" borderId="5" xfId="0" applyFont="1" applyBorder="1" applyAlignment="1">
      <alignment horizontal="left" wrapText="1" indent="1"/>
    </xf>
    <xf numFmtId="0" fontId="33" fillId="7" borderId="4" xfId="1" applyFont="1" applyFill="1" applyBorder="1" applyAlignment="1">
      <alignment horizontal="left" wrapText="1" indent="1"/>
    </xf>
    <xf numFmtId="0" fontId="24" fillId="18" borderId="4" xfId="0" applyFont="1" applyFill="1" applyBorder="1" applyAlignment="1">
      <alignment horizontal="left" vertical="center" wrapText="1" indent="1"/>
    </xf>
    <xf numFmtId="0" fontId="24" fillId="18" borderId="0" xfId="0" applyFont="1" applyFill="1" applyAlignment="1">
      <alignment horizontal="left" vertical="center" wrapText="1" indent="1"/>
    </xf>
    <xf numFmtId="0" fontId="24" fillId="18" borderId="5" xfId="0" applyFont="1" applyFill="1" applyBorder="1" applyAlignment="1">
      <alignment horizontal="left" vertical="center" wrapText="1" indent="1"/>
    </xf>
    <xf numFmtId="0" fontId="24" fillId="7" borderId="4" xfId="0" applyFont="1" applyFill="1" applyBorder="1" applyAlignment="1">
      <alignment horizontal="left" wrapText="1" indent="1"/>
    </xf>
    <xf numFmtId="0" fontId="24" fillId="7" borderId="5" xfId="0" applyFont="1" applyFill="1" applyBorder="1" applyAlignment="1">
      <alignment horizontal="left" wrapText="1" indent="1"/>
    </xf>
    <xf numFmtId="0" fontId="26" fillId="7" borderId="4" xfId="1" applyFont="1" applyFill="1" applyBorder="1" applyAlignment="1">
      <alignment vertical="center" wrapText="1"/>
    </xf>
    <xf numFmtId="49" fontId="24" fillId="7" borderId="0" xfId="0" applyNumberFormat="1" applyFont="1" applyFill="1" applyAlignment="1">
      <alignment horizontal="left" vertical="center"/>
    </xf>
    <xf numFmtId="49" fontId="24" fillId="7" borderId="5" xfId="0" applyNumberFormat="1" applyFont="1" applyFill="1" applyBorder="1" applyAlignment="1">
      <alignment horizontal="left" vertical="center"/>
    </xf>
    <xf numFmtId="0" fontId="28" fillId="7" borderId="57" xfId="0" applyFont="1" applyFill="1" applyBorder="1" applyAlignment="1">
      <alignment vertical="center" wrapText="1"/>
    </xf>
    <xf numFmtId="0" fontId="53" fillId="0" borderId="50" xfId="0" applyFont="1" applyBorder="1" applyAlignment="1">
      <alignment vertical="center" wrapText="1"/>
    </xf>
    <xf numFmtId="0" fontId="28" fillId="0" borderId="41" xfId="0" applyFont="1" applyBorder="1" applyAlignment="1">
      <alignment vertical="center" wrapText="1"/>
    </xf>
    <xf numFmtId="0" fontId="50" fillId="7" borderId="34" xfId="0" applyFont="1" applyFill="1" applyBorder="1" applyAlignment="1">
      <alignment horizontal="left" wrapText="1" indent="1"/>
    </xf>
    <xf numFmtId="0" fontId="50" fillId="7" borderId="0" xfId="0" applyFont="1" applyFill="1" applyAlignment="1">
      <alignment horizontal="left" wrapText="1" indent="1"/>
    </xf>
    <xf numFmtId="0" fontId="50" fillId="7" borderId="11" xfId="0" applyFont="1" applyFill="1" applyBorder="1" applyAlignment="1">
      <alignment horizontal="left" wrapText="1" indent="1"/>
    </xf>
    <xf numFmtId="0" fontId="26" fillId="0" borderId="31" xfId="0" applyFont="1" applyBorder="1" applyAlignment="1">
      <alignment vertical="center" wrapText="1"/>
    </xf>
    <xf numFmtId="0" fontId="50" fillId="0" borderId="31" xfId="0" applyFont="1" applyBorder="1" applyAlignment="1">
      <alignment vertical="center" wrapText="1"/>
    </xf>
    <xf numFmtId="0" fontId="26" fillId="7" borderId="43" xfId="0" applyFont="1" applyFill="1" applyBorder="1" applyAlignment="1">
      <alignment horizontal="left" vertical="center" wrapText="1"/>
    </xf>
    <xf numFmtId="0" fontId="50" fillId="0" borderId="31" xfId="0" applyFont="1" applyBorder="1" applyAlignment="1">
      <alignment horizontal="left" vertical="center" wrapText="1"/>
    </xf>
    <xf numFmtId="0" fontId="50" fillId="0" borderId="30" xfId="0" applyFont="1" applyBorder="1" applyAlignment="1">
      <alignment horizontal="left" vertical="center" wrapText="1"/>
    </xf>
    <xf numFmtId="2" fontId="24" fillId="0" borderId="0" xfId="0" applyNumberFormat="1" applyFont="1" applyAlignment="1">
      <alignment horizontal="left" vertical="center" wrapText="1"/>
    </xf>
    <xf numFmtId="0" fontId="33" fillId="7" borderId="0" xfId="0" applyFont="1" applyFill="1" applyAlignment="1">
      <alignment horizontal="left" vertical="center" wrapText="1" indent="1"/>
    </xf>
    <xf numFmtId="0" fontId="28" fillId="22" borderId="0" xfId="0" applyFont="1" applyFill="1" applyAlignment="1">
      <alignment vertical="top" wrapText="1"/>
    </xf>
    <xf numFmtId="0" fontId="0" fillId="22" borderId="0" xfId="0" applyFill="1" applyAlignment="1">
      <alignment wrapText="1"/>
    </xf>
    <xf numFmtId="0" fontId="28" fillId="0" borderId="31" xfId="0" applyFont="1" applyBorder="1" applyAlignment="1">
      <alignment vertical="center" wrapText="1"/>
    </xf>
    <xf numFmtId="0" fontId="0" fillId="0" borderId="31" xfId="0" applyBorder="1" applyAlignment="1">
      <alignment wrapText="1"/>
    </xf>
    <xf numFmtId="49" fontId="24" fillId="0" borderId="0" xfId="0" applyNumberFormat="1" applyFont="1" applyAlignment="1">
      <alignment horizontal="left" vertical="center" indent="1"/>
    </xf>
    <xf numFmtId="49" fontId="24" fillId="0" borderId="5" xfId="0" applyNumberFormat="1" applyFont="1" applyBorder="1" applyAlignment="1">
      <alignment horizontal="left" vertical="center" indent="1"/>
    </xf>
    <xf numFmtId="0" fontId="24" fillId="0" borderId="0" xfId="0" applyFont="1" applyAlignment="1">
      <alignment horizontal="left" vertical="top" wrapText="1" indent="1"/>
    </xf>
    <xf numFmtId="0" fontId="24" fillId="0" borderId="5" xfId="0" applyFont="1" applyBorder="1" applyAlignment="1">
      <alignment horizontal="left" vertical="top" wrapText="1" indent="1"/>
    </xf>
    <xf numFmtId="0" fontId="24" fillId="7" borderId="34" xfId="0" applyFont="1" applyFill="1" applyBorder="1" applyAlignment="1">
      <alignment horizontal="left" vertical="center" wrapText="1" indent="1"/>
    </xf>
    <xf numFmtId="0" fontId="26" fillId="0" borderId="41" xfId="0" applyFont="1" applyBorder="1" applyAlignment="1">
      <alignment vertical="center" wrapText="1"/>
    </xf>
    <xf numFmtId="0" fontId="0" fillId="0" borderId="41" xfId="0" applyBorder="1" applyAlignment="1">
      <alignment vertical="center" wrapText="1"/>
    </xf>
    <xf numFmtId="0" fontId="28" fillId="0" borderId="0" xfId="0" applyFont="1" applyAlignment="1">
      <alignment vertical="top" wrapText="1"/>
    </xf>
    <xf numFmtId="0" fontId="28" fillId="0" borderId="0" xfId="1" applyFont="1" applyFill="1" applyBorder="1" applyAlignment="1">
      <alignment vertical="center" wrapText="1"/>
    </xf>
    <xf numFmtId="0" fontId="58" fillId="0" borderId="0" xfId="0" applyFont="1" applyAlignment="1">
      <alignment vertical="center" wrapText="1"/>
    </xf>
    <xf numFmtId="0" fontId="59" fillId="0" borderId="0" xfId="0" applyFont="1" applyAlignment="1">
      <alignment wrapText="1"/>
    </xf>
    <xf numFmtId="0" fontId="26" fillId="0" borderId="0" xfId="0" applyFont="1" applyAlignment="1">
      <alignment horizontal="left" vertical="top" wrapText="1" indent="1"/>
    </xf>
    <xf numFmtId="0" fontId="26" fillId="0" borderId="5" xfId="0" applyFont="1" applyBorder="1" applyAlignment="1">
      <alignment horizontal="left" vertical="top" wrapText="1" indent="1"/>
    </xf>
    <xf numFmtId="49" fontId="26" fillId="0" borderId="0" xfId="0" applyNumberFormat="1" applyFont="1" applyAlignment="1">
      <alignment horizontal="left" vertical="center" indent="1"/>
    </xf>
    <xf numFmtId="49" fontId="26" fillId="0" borderId="5" xfId="0" applyNumberFormat="1" applyFont="1" applyBorder="1" applyAlignment="1">
      <alignment horizontal="left" vertical="center" indent="1"/>
    </xf>
    <xf numFmtId="49" fontId="26" fillId="0" borderId="0" xfId="0" applyNumberFormat="1" applyFont="1" applyAlignment="1">
      <alignment horizontal="left" indent="1"/>
    </xf>
    <xf numFmtId="49" fontId="26" fillId="0" borderId="5" xfId="0" applyNumberFormat="1" applyFont="1" applyBorder="1" applyAlignment="1">
      <alignment horizontal="left" indent="1"/>
    </xf>
    <xf numFmtId="0" fontId="26" fillId="0" borderId="4" xfId="0" applyFont="1" applyBorder="1" applyAlignment="1">
      <alignment horizontal="left" vertical="center" wrapText="1"/>
    </xf>
    <xf numFmtId="0" fontId="26" fillId="7" borderId="0" xfId="0" applyFont="1" applyFill="1" applyAlignment="1">
      <alignment horizontal="left"/>
    </xf>
    <xf numFmtId="0" fontId="26" fillId="7" borderId="5" xfId="0" applyFont="1" applyFill="1" applyBorder="1" applyAlignment="1">
      <alignment horizontal="left"/>
    </xf>
    <xf numFmtId="0" fontId="26" fillId="7" borderId="7" xfId="0" applyFont="1" applyFill="1" applyBorder="1" applyAlignment="1">
      <alignment horizontal="left" vertical="top" wrapText="1" indent="1"/>
    </xf>
    <xf numFmtId="0" fontId="26" fillId="7" borderId="8" xfId="0" applyFont="1" applyFill="1" applyBorder="1" applyAlignment="1">
      <alignment horizontal="left" vertical="top" wrapText="1" indent="1"/>
    </xf>
    <xf numFmtId="0" fontId="26" fillId="0" borderId="50" xfId="0" applyFont="1" applyBorder="1" applyAlignment="1">
      <alignment vertical="center" wrapText="1"/>
    </xf>
    <xf numFmtId="0" fontId="0" fillId="0" borderId="50" xfId="0" applyBorder="1" applyAlignment="1">
      <alignment vertical="center" wrapText="1"/>
    </xf>
    <xf numFmtId="0" fontId="26" fillId="7" borderId="4" xfId="1" applyFont="1" applyFill="1" applyBorder="1" applyAlignment="1">
      <alignment horizontal="left" vertical="center" wrapText="1"/>
    </xf>
    <xf numFmtId="0" fontId="26" fillId="7" borderId="0" xfId="1" applyFont="1" applyFill="1" applyBorder="1" applyAlignment="1">
      <alignment horizontal="left" vertical="center" wrapText="1"/>
    </xf>
    <xf numFmtId="0" fontId="26" fillId="7" borderId="5" xfId="1" applyFont="1" applyFill="1" applyBorder="1" applyAlignment="1">
      <alignment horizontal="left" vertical="center" wrapText="1"/>
    </xf>
    <xf numFmtId="0" fontId="26" fillId="0" borderId="5" xfId="0" applyFont="1" applyBorder="1" applyAlignment="1">
      <alignment horizontal="left" vertical="center" wrapText="1"/>
    </xf>
    <xf numFmtId="0" fontId="26" fillId="7" borderId="4" xfId="0" applyFont="1" applyFill="1" applyBorder="1" applyAlignment="1">
      <alignment vertical="center" wrapText="1"/>
    </xf>
    <xf numFmtId="0" fontId="50" fillId="0" borderId="5" xfId="0" applyFont="1" applyBorder="1" applyAlignment="1">
      <alignment vertical="center" wrapText="1"/>
    </xf>
    <xf numFmtId="0" fontId="50" fillId="0" borderId="41" xfId="0" applyFont="1" applyBorder="1" applyAlignment="1">
      <alignment vertical="center" wrapText="1"/>
    </xf>
    <xf numFmtId="0" fontId="0" fillId="0" borderId="5" xfId="0" applyBorder="1" applyAlignment="1">
      <alignment horizontal="left" vertical="top" wrapText="1" indent="1"/>
    </xf>
    <xf numFmtId="0" fontId="67" fillId="0" borderId="0" xfId="0" applyFont="1" applyAlignment="1">
      <alignment vertical="center" wrapText="1"/>
    </xf>
    <xf numFmtId="0" fontId="68" fillId="0" borderId="0" xfId="0" applyFont="1" applyAlignment="1">
      <alignment vertical="center" wrapText="1"/>
    </xf>
    <xf numFmtId="0" fontId="69" fillId="0" borderId="0" xfId="0" applyFont="1" applyAlignment="1">
      <alignment vertical="center" wrapText="1"/>
    </xf>
    <xf numFmtId="0" fontId="0" fillId="0" borderId="0" xfId="0" applyAlignment="1">
      <alignment horizontal="left" wrapText="1"/>
    </xf>
    <xf numFmtId="0" fontId="66" fillId="0" borderId="0" xfId="0" applyFont="1" applyAlignment="1">
      <alignment vertical="center" wrapText="1"/>
    </xf>
    <xf numFmtId="0" fontId="28" fillId="7" borderId="0" xfId="0" applyFont="1" applyFill="1" applyAlignment="1">
      <alignment horizontal="left" vertical="center" wrapText="1"/>
    </xf>
    <xf numFmtId="0" fontId="15" fillId="0" borderId="0" xfId="0" applyFont="1" applyAlignment="1">
      <alignment vertical="center"/>
    </xf>
    <xf numFmtId="0" fontId="15" fillId="0" borderId="0" xfId="0" applyFont="1" applyAlignment="1">
      <alignment horizontal="left" vertical="center" wrapText="1"/>
    </xf>
    <xf numFmtId="0" fontId="15" fillId="0" borderId="0" xfId="0" applyFont="1" applyAlignment="1">
      <alignment horizontal="left" vertical="top" wrapText="1"/>
    </xf>
    <xf numFmtId="0" fontId="1" fillId="7" borderId="0" xfId="0" applyFont="1" applyFill="1" applyAlignment="1">
      <alignment wrapText="1"/>
    </xf>
    <xf numFmtId="0" fontId="0" fillId="0" borderId="5" xfId="0" applyBorder="1" applyAlignment="1">
      <alignment wrapText="1"/>
    </xf>
    <xf numFmtId="0" fontId="1" fillId="0" borderId="0" xfId="0" applyFont="1" applyAlignment="1">
      <alignment wrapText="1"/>
    </xf>
    <xf numFmtId="0" fontId="49" fillId="7" borderId="4" xfId="0" applyFont="1" applyFill="1" applyBorder="1" applyAlignment="1">
      <alignment vertical="center" wrapText="1"/>
    </xf>
    <xf numFmtId="0" fontId="25" fillId="0" borderId="5" xfId="0" applyFont="1" applyBorder="1" applyAlignment="1">
      <alignment vertical="center" wrapText="1"/>
    </xf>
    <xf numFmtId="0" fontId="64" fillId="0" borderId="4" xfId="0" applyFont="1" applyBorder="1" applyAlignment="1">
      <alignment vertical="center" wrapText="1"/>
    </xf>
    <xf numFmtId="0" fontId="0" fillId="0" borderId="0" xfId="0" applyAlignment="1">
      <alignment horizontal="left" vertical="top" wrapText="1"/>
    </xf>
    <xf numFmtId="0" fontId="53" fillId="0" borderId="0" xfId="0" applyFont="1" applyAlignment="1">
      <alignment horizontal="left" vertical="center" wrapText="1"/>
    </xf>
    <xf numFmtId="0" fontId="25" fillId="0" borderId="0" xfId="0" applyFont="1" applyAlignment="1">
      <alignment horizontal="left" vertical="center" wrapText="1"/>
    </xf>
    <xf numFmtId="0" fontId="24" fillId="0" borderId="4" xfId="0" applyFont="1" applyBorder="1" applyAlignment="1">
      <alignment horizontal="left" vertical="center" wrapText="1" indent="1"/>
    </xf>
    <xf numFmtId="0" fontId="24" fillId="0" borderId="0" xfId="0" applyFont="1" applyAlignment="1">
      <alignment horizontal="left" vertical="center" wrapText="1" indent="1"/>
    </xf>
    <xf numFmtId="0" fontId="24" fillId="0" borderId="5" xfId="0" applyFont="1" applyBorder="1" applyAlignment="1">
      <alignment horizontal="left" vertical="center" wrapText="1" indent="1"/>
    </xf>
    <xf numFmtId="0" fontId="24" fillId="7" borderId="4" xfId="0" applyFont="1" applyFill="1" applyBorder="1" applyAlignment="1">
      <alignment horizontal="left" vertical="center" wrapText="1"/>
    </xf>
    <xf numFmtId="0" fontId="24" fillId="7" borderId="0" xfId="0" applyFont="1" applyFill="1" applyAlignment="1">
      <alignment horizontal="left" vertical="center" wrapText="1"/>
    </xf>
    <xf numFmtId="0" fontId="24" fillId="7" borderId="5" xfId="0" applyFont="1" applyFill="1" applyBorder="1" applyAlignment="1">
      <alignment horizontal="left" vertical="center" wrapText="1"/>
    </xf>
    <xf numFmtId="0" fontId="24" fillId="7" borderId="4" xfId="0" applyFont="1" applyFill="1" applyBorder="1" applyAlignment="1">
      <alignment horizontal="left" vertical="center" wrapText="1" indent="1"/>
    </xf>
    <xf numFmtId="0" fontId="0" fillId="0" borderId="5" xfId="0" applyBorder="1" applyAlignment="1">
      <alignment horizontal="left" wrapText="1" indent="1"/>
    </xf>
    <xf numFmtId="0" fontId="53" fillId="0" borderId="0" xfId="0" applyFont="1" applyAlignment="1">
      <alignment horizontal="left" wrapText="1"/>
    </xf>
    <xf numFmtId="0" fontId="30" fillId="11" borderId="1" xfId="0" applyFont="1" applyFill="1" applyBorder="1" applyAlignment="1">
      <alignment horizontal="center" vertical="center" wrapText="1"/>
    </xf>
    <xf numFmtId="0" fontId="30" fillId="11" borderId="2" xfId="0" applyFont="1" applyFill="1" applyBorder="1" applyAlignment="1">
      <alignment horizontal="center" vertical="center" wrapText="1"/>
    </xf>
    <xf numFmtId="0" fontId="30" fillId="11" borderId="3" xfId="0" applyFont="1" applyFill="1" applyBorder="1" applyAlignment="1">
      <alignment horizontal="center" vertical="center" wrapText="1"/>
    </xf>
    <xf numFmtId="0" fontId="30" fillId="11" borderId="1" xfId="0" quotePrefix="1" applyFont="1" applyFill="1" applyBorder="1" applyAlignment="1">
      <alignment horizontal="center" vertical="center" wrapText="1"/>
    </xf>
    <xf numFmtId="0" fontId="50" fillId="0" borderId="0" xfId="0" applyFont="1" applyAlignment="1">
      <alignment wrapText="1"/>
    </xf>
    <xf numFmtId="0" fontId="26" fillId="7" borderId="4" xfId="0" applyFont="1" applyFill="1" applyBorder="1" applyAlignment="1">
      <alignment horizontal="left" wrapText="1" indent="1"/>
    </xf>
    <xf numFmtId="0" fontId="26" fillId="7" borderId="5" xfId="0" applyFont="1" applyFill="1" applyBorder="1" applyAlignment="1">
      <alignment horizontal="left" wrapText="1" indent="1"/>
    </xf>
    <xf numFmtId="0" fontId="26" fillId="7" borderId="4" xfId="1" applyFont="1" applyFill="1" applyBorder="1" applyAlignment="1">
      <alignment horizontal="left" vertical="center" wrapText="1" indent="1"/>
    </xf>
    <xf numFmtId="0" fontId="26" fillId="0" borderId="0" xfId="1" applyFont="1" applyAlignment="1">
      <alignment horizontal="left" vertical="center" wrapText="1" indent="1"/>
    </xf>
    <xf numFmtId="0" fontId="26" fillId="0" borderId="5" xfId="1" applyFont="1" applyBorder="1" applyAlignment="1">
      <alignment horizontal="left" vertical="center" wrapText="1" indent="1"/>
    </xf>
    <xf numFmtId="0" fontId="26" fillId="0" borderId="4" xfId="0" applyFont="1" applyBorder="1" applyAlignment="1">
      <alignment horizontal="left" vertical="top" wrapText="1" indent="1"/>
    </xf>
    <xf numFmtId="0" fontId="13" fillId="5" borderId="40" xfId="0" applyFont="1" applyFill="1" applyBorder="1" applyAlignment="1">
      <alignment horizontal="center" vertical="center" wrapText="1"/>
    </xf>
    <xf numFmtId="0" fontId="13" fillId="5" borderId="41" xfId="0" applyFont="1" applyFill="1" applyBorder="1" applyAlignment="1">
      <alignment horizontal="center" vertical="center" wrapText="1"/>
    </xf>
    <xf numFmtId="0" fontId="13" fillId="5" borderId="42" xfId="0" applyFont="1" applyFill="1" applyBorder="1" applyAlignment="1">
      <alignment horizontal="center" vertical="center" wrapText="1"/>
    </xf>
    <xf numFmtId="0" fontId="24" fillId="7" borderId="11" xfId="0" applyFont="1" applyFill="1" applyBorder="1" applyAlignment="1">
      <alignment horizontal="left"/>
    </xf>
    <xf numFmtId="49" fontId="24" fillId="7" borderId="11" xfId="0" applyNumberFormat="1" applyFont="1" applyFill="1" applyBorder="1" applyAlignment="1">
      <alignment horizontal="left" indent="1"/>
    </xf>
    <xf numFmtId="0" fontId="24" fillId="7" borderId="61" xfId="0" applyFont="1" applyFill="1" applyBorder="1" applyAlignment="1">
      <alignment horizontal="left" vertical="top" wrapText="1" indent="1"/>
    </xf>
    <xf numFmtId="0" fontId="24" fillId="7" borderId="11" xfId="0" applyFont="1" applyFill="1" applyBorder="1" applyAlignment="1">
      <alignment horizontal="left" vertical="top" wrapText="1" indent="1"/>
    </xf>
    <xf numFmtId="0" fontId="15" fillId="0" borderId="41" xfId="0" applyFont="1" applyBorder="1" applyAlignment="1">
      <alignment vertical="center" wrapText="1"/>
    </xf>
    <xf numFmtId="0" fontId="50" fillId="0" borderId="5" xfId="0" applyFont="1" applyBorder="1" applyAlignment="1">
      <alignment horizontal="left" vertical="top" wrapText="1" indent="1"/>
    </xf>
    <xf numFmtId="0" fontId="50" fillId="7" borderId="4" xfId="0" applyFont="1" applyFill="1" applyBorder="1" applyAlignment="1">
      <alignment horizontal="left" wrapText="1" indent="1"/>
    </xf>
    <xf numFmtId="0" fontId="50" fillId="7" borderId="5" xfId="0" applyFont="1" applyFill="1" applyBorder="1" applyAlignment="1">
      <alignment horizontal="left" wrapText="1" indent="1"/>
    </xf>
    <xf numFmtId="0" fontId="13" fillId="12" borderId="1" xfId="0" applyFont="1" applyFill="1" applyBorder="1" applyAlignment="1">
      <alignment horizontal="center" vertical="center" wrapText="1"/>
    </xf>
    <xf numFmtId="0" fontId="13" fillId="12" borderId="2" xfId="0" applyFont="1" applyFill="1" applyBorder="1" applyAlignment="1">
      <alignment horizontal="center" vertical="center" wrapText="1"/>
    </xf>
    <xf numFmtId="0" fontId="13" fillId="12" borderId="3" xfId="0" applyFont="1" applyFill="1" applyBorder="1" applyAlignment="1">
      <alignment horizontal="center" vertical="center" wrapText="1"/>
    </xf>
    <xf numFmtId="0" fontId="13" fillId="12" borderId="1" xfId="0" quotePrefix="1" applyFont="1" applyFill="1" applyBorder="1" applyAlignment="1">
      <alignment horizontal="center" vertical="center" wrapText="1"/>
    </xf>
    <xf numFmtId="0" fontId="24" fillId="0" borderId="4" xfId="0" applyFont="1" applyBorder="1" applyAlignment="1">
      <alignment horizontal="left" vertical="top" wrapText="1" indent="1"/>
    </xf>
    <xf numFmtId="0" fontId="4" fillId="7" borderId="4" xfId="0" applyFont="1" applyFill="1" applyBorder="1" applyAlignment="1">
      <alignment horizontal="left" vertical="center" wrapText="1"/>
    </xf>
    <xf numFmtId="0" fontId="4" fillId="7" borderId="0" xfId="0" applyFont="1" applyFill="1" applyAlignment="1">
      <alignment horizontal="left" vertical="center" wrapText="1"/>
    </xf>
    <xf numFmtId="0" fontId="4" fillId="7" borderId="5" xfId="0" applyFont="1" applyFill="1" applyBorder="1" applyAlignment="1">
      <alignment horizontal="left" vertical="center" wrapText="1"/>
    </xf>
    <xf numFmtId="0" fontId="33" fillId="7" borderId="0" xfId="0" applyFont="1" applyFill="1" applyAlignment="1">
      <alignment horizontal="center" vertical="center" wrapText="1"/>
    </xf>
    <xf numFmtId="0" fontId="24" fillId="0" borderId="4" xfId="0" applyFont="1" applyBorder="1" applyAlignment="1">
      <alignment horizontal="left" vertical="center" wrapText="1"/>
    </xf>
    <xf numFmtId="0" fontId="24" fillId="0" borderId="0" xfId="0" applyFont="1" applyAlignment="1">
      <alignment horizontal="left" vertical="center" wrapText="1"/>
    </xf>
    <xf numFmtId="0" fontId="24" fillId="0" borderId="5" xfId="0" applyFont="1" applyBorder="1" applyAlignment="1">
      <alignment horizontal="left" vertical="center" wrapText="1"/>
    </xf>
    <xf numFmtId="0" fontId="28" fillId="7" borderId="0" xfId="0" applyFont="1" applyFill="1" applyAlignment="1">
      <alignment horizontal="left"/>
    </xf>
    <xf numFmtId="0" fontId="28" fillId="7" borderId="5" xfId="0" applyFont="1" applyFill="1" applyBorder="1" applyAlignment="1">
      <alignment horizontal="left"/>
    </xf>
    <xf numFmtId="49" fontId="28" fillId="7" borderId="0" xfId="0" applyNumberFormat="1" applyFont="1" applyFill="1" applyAlignment="1">
      <alignment horizontal="left" indent="1"/>
    </xf>
    <xf numFmtId="49" fontId="28" fillId="7" borderId="5" xfId="0" applyNumberFormat="1" applyFont="1" applyFill="1" applyBorder="1" applyAlignment="1">
      <alignment horizontal="left" indent="1"/>
    </xf>
    <xf numFmtId="0" fontId="28" fillId="0" borderId="7" xfId="0" applyFont="1" applyBorder="1" applyAlignment="1">
      <alignment horizontal="left" vertical="top" wrapText="1" indent="1"/>
    </xf>
    <xf numFmtId="0" fontId="28" fillId="0" borderId="8" xfId="0" applyFont="1" applyBorder="1" applyAlignment="1">
      <alignment horizontal="left" vertical="top" wrapText="1" indent="1"/>
    </xf>
    <xf numFmtId="49" fontId="28" fillId="7" borderId="0" xfId="0" applyNumberFormat="1" applyFont="1" applyFill="1" applyAlignment="1">
      <alignment horizontal="left" vertical="center" indent="1"/>
    </xf>
    <xf numFmtId="49" fontId="28" fillId="7" borderId="5" xfId="0" applyNumberFormat="1" applyFont="1" applyFill="1" applyBorder="1" applyAlignment="1">
      <alignment horizontal="left" vertical="center" indent="1"/>
    </xf>
    <xf numFmtId="0" fontId="28" fillId="0" borderId="5" xfId="0" applyFont="1" applyBorder="1" applyAlignment="1">
      <alignment vertical="center" wrapText="1"/>
    </xf>
    <xf numFmtId="0" fontId="28" fillId="7" borderId="4" xfId="1" applyFont="1" applyFill="1" applyBorder="1" applyAlignment="1">
      <alignment horizontal="left" vertical="center" wrapText="1" indent="1"/>
    </xf>
    <xf numFmtId="0" fontId="28" fillId="0" borderId="0" xfId="0" applyFont="1" applyAlignment="1">
      <alignment horizontal="left"/>
    </xf>
    <xf numFmtId="0" fontId="28" fillId="0" borderId="5" xfId="0" applyFont="1" applyBorder="1" applyAlignment="1">
      <alignment horizontal="left"/>
    </xf>
    <xf numFmtId="49" fontId="28" fillId="0" borderId="0" xfId="0" applyNumberFormat="1" applyFont="1" applyAlignment="1">
      <alignment horizontal="left" indent="1"/>
    </xf>
    <xf numFmtId="49" fontId="28" fillId="0" borderId="5" xfId="0" applyNumberFormat="1" applyFont="1" applyBorder="1" applyAlignment="1">
      <alignment horizontal="left" indent="1"/>
    </xf>
    <xf numFmtId="0" fontId="49" fillId="0" borderId="4" xfId="0" applyFont="1" applyBorder="1" applyAlignment="1">
      <alignment vertical="center" wrapText="1"/>
    </xf>
    <xf numFmtId="0" fontId="0" fillId="0" borderId="5" xfId="0" applyBorder="1" applyAlignment="1">
      <alignment vertical="center" wrapText="1"/>
    </xf>
    <xf numFmtId="49" fontId="28" fillId="0" borderId="0" xfId="0" applyNumberFormat="1" applyFont="1" applyAlignment="1">
      <alignment horizontal="left" vertical="center" indent="1"/>
    </xf>
    <xf numFmtId="49" fontId="28" fillId="0" borderId="5" xfId="0" applyNumberFormat="1" applyFont="1" applyBorder="1" applyAlignment="1">
      <alignment horizontal="left" vertical="center" indent="1"/>
    </xf>
    <xf numFmtId="0" fontId="27" fillId="0" borderId="4" xfId="0" applyFont="1" applyBorder="1" applyAlignment="1">
      <alignment vertical="center" wrapText="1"/>
    </xf>
    <xf numFmtId="0" fontId="14" fillId="0" borderId="0" xfId="1" applyAlignment="1">
      <alignment vertical="center" wrapText="1"/>
    </xf>
    <xf numFmtId="0" fontId="0" fillId="18" borderId="0" xfId="0" applyFill="1" applyAlignment="1">
      <alignment vertical="center" wrapText="1"/>
    </xf>
    <xf numFmtId="0" fontId="4" fillId="0" borderId="4" xfId="0" applyFont="1" applyBorder="1" applyAlignment="1">
      <alignment horizontal="left" vertical="center" wrapText="1" indent="1"/>
    </xf>
    <xf numFmtId="0" fontId="4" fillId="0" borderId="0" xfId="0" applyFont="1" applyAlignment="1">
      <alignment horizontal="left" vertical="center" wrapText="1" indent="1"/>
    </xf>
    <xf numFmtId="0" fontId="4" fillId="0" borderId="5" xfId="0" applyFont="1" applyBorder="1" applyAlignment="1">
      <alignment horizontal="left" vertical="center" wrapText="1" indent="1"/>
    </xf>
    <xf numFmtId="0" fontId="4" fillId="7" borderId="4" xfId="1" applyFont="1" applyFill="1" applyBorder="1" applyAlignment="1">
      <alignment horizontal="left" wrapText="1" indent="1"/>
    </xf>
    <xf numFmtId="0" fontId="4" fillId="7" borderId="0" xfId="1" applyFont="1" applyFill="1" applyBorder="1" applyAlignment="1">
      <alignment horizontal="left" wrapText="1" indent="1"/>
    </xf>
    <xf numFmtId="0" fontId="4" fillId="7" borderId="5" xfId="1" applyFont="1" applyFill="1" applyBorder="1" applyAlignment="1">
      <alignment horizontal="left" wrapText="1" indent="1"/>
    </xf>
    <xf numFmtId="0" fontId="30" fillId="13" borderId="1" xfId="0" applyFont="1" applyFill="1" applyBorder="1" applyAlignment="1">
      <alignment horizontal="center" vertical="center" wrapText="1"/>
    </xf>
    <xf numFmtId="0" fontId="30" fillId="13" borderId="2" xfId="0" applyFont="1" applyFill="1" applyBorder="1" applyAlignment="1">
      <alignment horizontal="center" vertical="center" wrapText="1"/>
    </xf>
    <xf numFmtId="0" fontId="30" fillId="13" borderId="3" xfId="0" applyFont="1" applyFill="1" applyBorder="1" applyAlignment="1">
      <alignment horizontal="center" vertical="center" wrapText="1"/>
    </xf>
    <xf numFmtId="0" fontId="28" fillId="7" borderId="7" xfId="0" applyFont="1" applyFill="1" applyBorder="1" applyAlignment="1">
      <alignment horizontal="left" vertical="top" wrapText="1" indent="1"/>
    </xf>
    <xf numFmtId="0" fontId="28" fillId="7" borderId="8" xfId="0" applyFont="1" applyFill="1" applyBorder="1" applyAlignment="1">
      <alignment horizontal="left" vertical="top" wrapText="1" indent="1"/>
    </xf>
    <xf numFmtId="0" fontId="28" fillId="7" borderId="4" xfId="0" applyFont="1" applyFill="1" applyBorder="1" applyAlignment="1">
      <alignment vertical="center" wrapText="1"/>
    </xf>
    <xf numFmtId="0" fontId="28" fillId="7" borderId="4" xfId="0" applyFont="1" applyFill="1" applyBorder="1" applyAlignment="1">
      <alignment horizontal="left" vertical="center" wrapText="1"/>
    </xf>
    <xf numFmtId="0" fontId="28" fillId="7" borderId="5" xfId="0" applyFont="1" applyFill="1" applyBorder="1" applyAlignment="1">
      <alignment horizontal="left" vertical="center" wrapText="1"/>
    </xf>
    <xf numFmtId="0" fontId="26" fillId="0" borderId="0" xfId="0" applyFont="1" applyAlignment="1">
      <alignment vertical="top" wrapText="1"/>
    </xf>
    <xf numFmtId="0" fontId="65" fillId="0" borderId="0" xfId="0" applyFont="1" applyAlignment="1">
      <alignment horizontal="left" vertical="center" wrapText="1"/>
    </xf>
    <xf numFmtId="0" fontId="24" fillId="7" borderId="4" xfId="0" applyFont="1" applyFill="1" applyBorder="1" applyAlignment="1">
      <alignment horizontal="center" vertical="center" wrapText="1"/>
    </xf>
    <xf numFmtId="0" fontId="24" fillId="7" borderId="0" xfId="0" applyFont="1" applyFill="1" applyAlignment="1">
      <alignment horizontal="center" vertical="center" wrapText="1"/>
    </xf>
    <xf numFmtId="0" fontId="24" fillId="7" borderId="5" xfId="0" applyFont="1" applyFill="1" applyBorder="1" applyAlignment="1">
      <alignment horizontal="center" vertical="center" wrapText="1"/>
    </xf>
    <xf numFmtId="0" fontId="4" fillId="7" borderId="4" xfId="0" applyFont="1" applyFill="1" applyBorder="1" applyAlignment="1">
      <alignment horizontal="left" vertical="center" wrapText="1" indent="1"/>
    </xf>
    <xf numFmtId="0" fontId="4" fillId="7" borderId="0" xfId="0" applyFont="1" applyFill="1" applyAlignment="1">
      <alignment horizontal="left" vertical="center" wrapText="1" indent="1"/>
    </xf>
    <xf numFmtId="0" fontId="4" fillId="7" borderId="5" xfId="0" applyFont="1" applyFill="1" applyBorder="1" applyAlignment="1">
      <alignment horizontal="left" vertical="center" wrapText="1" indent="1"/>
    </xf>
    <xf numFmtId="0" fontId="25" fillId="0" borderId="6" xfId="0" applyFont="1" applyBorder="1" applyAlignment="1">
      <alignment horizontal="left" vertical="top" wrapText="1" indent="1"/>
    </xf>
    <xf numFmtId="0" fontId="25" fillId="0" borderId="7" xfId="0" applyFont="1" applyBorder="1" applyAlignment="1">
      <alignment horizontal="left" vertical="top" wrapText="1" indent="1"/>
    </xf>
    <xf numFmtId="0" fontId="25" fillId="0" borderId="8" xfId="0" applyFont="1" applyBorder="1" applyAlignment="1">
      <alignment horizontal="left" vertical="top" wrapText="1" indent="1"/>
    </xf>
    <xf numFmtId="0" fontId="30" fillId="13" borderId="1" xfId="0" quotePrefix="1" applyFont="1" applyFill="1" applyBorder="1" applyAlignment="1">
      <alignment horizontal="center" vertical="center" wrapText="1"/>
    </xf>
    <xf numFmtId="0" fontId="30" fillId="14" borderId="1" xfId="0" applyFont="1" applyFill="1" applyBorder="1" applyAlignment="1">
      <alignment horizontal="center" vertical="center" wrapText="1"/>
    </xf>
    <xf numFmtId="0" fontId="30" fillId="14" borderId="2" xfId="0" applyFont="1" applyFill="1" applyBorder="1" applyAlignment="1">
      <alignment horizontal="center" vertical="center" wrapText="1"/>
    </xf>
    <xf numFmtId="0" fontId="30" fillId="14" borderId="3" xfId="0" applyFont="1" applyFill="1" applyBorder="1" applyAlignment="1">
      <alignment horizontal="center" vertical="center" wrapText="1"/>
    </xf>
    <xf numFmtId="0" fontId="4" fillId="0" borderId="4" xfId="0" applyFont="1" applyBorder="1" applyAlignment="1">
      <alignment horizontal="left" wrapText="1" indent="1"/>
    </xf>
    <xf numFmtId="0" fontId="4" fillId="0" borderId="0" xfId="0" applyFont="1" applyAlignment="1">
      <alignment horizontal="left" wrapText="1" indent="1"/>
    </xf>
    <xf numFmtId="0" fontId="4" fillId="0" borderId="5" xfId="0" applyFont="1" applyBorder="1" applyAlignment="1">
      <alignment horizontal="left" wrapText="1" indent="1"/>
    </xf>
    <xf numFmtId="0" fontId="4" fillId="23" borderId="4" xfId="0" applyFont="1" applyFill="1" applyBorder="1" applyAlignment="1">
      <alignment horizontal="left" vertical="center" wrapText="1" indent="1"/>
    </xf>
    <xf numFmtId="0" fontId="4" fillId="23" borderId="0" xfId="0" applyFont="1" applyFill="1" applyAlignment="1">
      <alignment horizontal="left" vertical="center" wrapText="1" indent="1"/>
    </xf>
    <xf numFmtId="0" fontId="4" fillId="23" borderId="5" xfId="0" applyFont="1" applyFill="1" applyBorder="1" applyAlignment="1">
      <alignment horizontal="left" vertical="center" wrapText="1" indent="1"/>
    </xf>
  </cellXfs>
  <cellStyles count="5">
    <cellStyle name="Followed Hyperlink" xfId="4" builtinId="9" customBuiltin="1"/>
    <cellStyle name="Heading 1" xfId="3" builtinId="16" customBuiltin="1"/>
    <cellStyle name="Hyperlink" xfId="1" builtinId="8" customBuiltin="1"/>
    <cellStyle name="Normal" xfId="0" builtinId="0" customBuiltin="1"/>
    <cellStyle name="Title" xfId="2" builtinId="15" customBuiltin="1"/>
  </cellStyles>
  <dxfs count="229">
    <dxf>
      <font>
        <strike val="0"/>
        <outline val="0"/>
        <shadow val="0"/>
        <u val="none"/>
        <vertAlign val="baseline"/>
        <sz val="12"/>
        <color theme="1"/>
        <name val="Cambria"/>
        <scheme val="minor"/>
      </font>
    </dxf>
    <dxf>
      <font>
        <strike val="0"/>
        <outline val="0"/>
        <shadow val="0"/>
        <u val="none"/>
        <vertAlign val="baseline"/>
        <sz val="12"/>
        <color theme="1"/>
        <name val="Cambria"/>
        <scheme val="minor"/>
      </font>
    </dxf>
    <dxf>
      <font>
        <strike val="0"/>
        <outline val="0"/>
        <shadow val="0"/>
        <u val="none"/>
        <vertAlign val="baseline"/>
        <sz val="12"/>
        <color theme="1"/>
        <name val="Cambria"/>
        <scheme val="minor"/>
      </font>
    </dxf>
    <dxf>
      <font>
        <strike val="0"/>
        <outline val="0"/>
        <shadow val="0"/>
        <u val="none"/>
        <vertAlign val="baseline"/>
        <sz val="12"/>
        <color theme="1"/>
        <name val="Cambria"/>
        <scheme val="minor"/>
      </font>
    </dxf>
    <dxf>
      <font>
        <strike val="0"/>
        <outline val="0"/>
        <shadow val="0"/>
        <u val="none"/>
        <vertAlign val="baseline"/>
        <sz val="12"/>
        <color theme="1"/>
        <name val="Cambria"/>
        <scheme val="minor"/>
      </font>
    </dxf>
    <dxf>
      <font>
        <strike val="0"/>
        <outline val="0"/>
        <shadow val="0"/>
        <u val="none"/>
        <vertAlign val="baseline"/>
        <sz val="12"/>
        <color theme="1"/>
        <name val="Cambria"/>
        <scheme val="minor"/>
      </font>
    </dxf>
    <dxf>
      <font>
        <strike val="0"/>
        <outline val="0"/>
        <shadow val="0"/>
        <u val="none"/>
        <vertAlign val="baseline"/>
        <sz val="12"/>
        <color theme="6"/>
        <name val="Cambria"/>
        <scheme val="minor"/>
      </font>
      <numFmt numFmtId="0" formatCode="General"/>
      <alignment horizontal="center" vertical="center" textRotation="0" wrapText="1" indent="0" justifyLastLine="0" shrinkToFit="0" readingOrder="0"/>
    </dxf>
    <dxf>
      <font>
        <strike val="0"/>
        <outline val="0"/>
        <shadow val="0"/>
        <u val="none"/>
        <vertAlign val="baseline"/>
        <sz val="12"/>
        <color theme="1"/>
        <name val="Cambria"/>
        <scheme val="minor"/>
      </font>
    </dxf>
    <dxf>
      <font>
        <strike val="0"/>
        <outline val="0"/>
        <shadow val="0"/>
        <u val="none"/>
        <vertAlign val="baseline"/>
        <sz val="12"/>
        <color theme="1"/>
        <name val="Cambria"/>
        <scheme val="minor"/>
      </font>
    </dxf>
    <dxf>
      <font>
        <strike val="0"/>
        <outline val="0"/>
        <shadow val="0"/>
        <u val="none"/>
        <vertAlign val="baseline"/>
        <sz val="12"/>
        <color theme="1"/>
        <name val="Cambria"/>
        <scheme val="minor"/>
      </font>
    </dxf>
    <dxf>
      <font>
        <strike val="0"/>
        <outline val="0"/>
        <shadow val="0"/>
        <u val="none"/>
        <vertAlign val="baseline"/>
        <sz val="12"/>
        <color theme="1"/>
        <name val="Cambria"/>
        <scheme val="minor"/>
      </font>
    </dxf>
    <dxf>
      <font>
        <strike val="0"/>
        <outline val="0"/>
        <shadow val="0"/>
        <u val="none"/>
        <vertAlign val="baseline"/>
        <sz val="12"/>
        <color theme="1"/>
        <name val="Cambria"/>
        <scheme val="minor"/>
      </font>
    </dxf>
    <dxf>
      <font>
        <strike val="0"/>
        <outline val="0"/>
        <shadow val="0"/>
        <u val="none"/>
        <vertAlign val="baseline"/>
        <sz val="12"/>
        <color theme="1"/>
        <name val="Cambria"/>
        <scheme val="minor"/>
      </font>
    </dxf>
    <dxf>
      <font>
        <strike val="0"/>
        <outline val="0"/>
        <shadow val="0"/>
        <u val="none"/>
        <vertAlign val="baseline"/>
        <sz val="12"/>
        <color theme="6"/>
        <name val="Cambria"/>
        <scheme val="minor"/>
      </font>
      <numFmt numFmtId="0" formatCode="General"/>
      <alignment horizontal="center" vertical="center" textRotation="0" wrapText="1" indent="0" justifyLastLine="0" shrinkToFit="0" readingOrder="0"/>
    </dxf>
    <dxf>
      <font>
        <strike val="0"/>
        <outline val="0"/>
        <shadow val="0"/>
        <u val="none"/>
        <vertAlign val="baseline"/>
        <sz val="12"/>
        <color theme="1"/>
        <name val="Cambria"/>
        <scheme val="minor"/>
      </font>
    </dxf>
    <dxf>
      <font>
        <strike val="0"/>
        <outline val="0"/>
        <shadow val="0"/>
        <u val="none"/>
        <vertAlign val="baseline"/>
        <sz val="12"/>
        <color theme="1"/>
        <name val="Cambria"/>
        <scheme val="minor"/>
      </font>
    </dxf>
    <dxf>
      <font>
        <strike val="0"/>
        <outline val="0"/>
        <shadow val="0"/>
        <u val="none"/>
        <vertAlign val="baseline"/>
        <sz val="12"/>
        <color theme="1"/>
        <name val="Cambria"/>
        <scheme val="minor"/>
      </font>
    </dxf>
    <dxf>
      <font>
        <strike val="0"/>
        <outline val="0"/>
        <shadow val="0"/>
        <u val="none"/>
        <vertAlign val="baseline"/>
        <sz val="12"/>
        <color theme="1"/>
        <name val="Cambria"/>
        <scheme val="minor"/>
      </font>
    </dxf>
    <dxf>
      <font>
        <strike val="0"/>
        <outline val="0"/>
        <shadow val="0"/>
        <u val="none"/>
        <vertAlign val="baseline"/>
        <sz val="12"/>
        <color theme="1"/>
        <name val="Cambria"/>
        <scheme val="minor"/>
      </font>
    </dxf>
    <dxf>
      <font>
        <strike val="0"/>
        <outline val="0"/>
        <shadow val="0"/>
        <u val="none"/>
        <vertAlign val="baseline"/>
        <sz val="12"/>
        <color theme="1"/>
        <name val="Cambria"/>
        <scheme val="minor"/>
      </font>
    </dxf>
    <dxf>
      <font>
        <strike val="0"/>
        <outline val="0"/>
        <shadow val="0"/>
        <u val="none"/>
        <vertAlign val="baseline"/>
        <sz val="12"/>
        <color theme="6"/>
        <name val="Cambria"/>
        <scheme val="minor"/>
      </font>
      <numFmt numFmtId="0" formatCode="General"/>
      <alignment horizontal="center" vertical="center" textRotation="0" wrapText="1" indent="0" justifyLastLine="0" shrinkToFit="0" readingOrder="0"/>
    </dxf>
    <dxf>
      <font>
        <strike val="0"/>
        <outline val="0"/>
        <shadow val="0"/>
        <u val="none"/>
        <vertAlign val="baseline"/>
        <sz val="12"/>
        <color theme="1"/>
        <name val="Cambria"/>
        <scheme val="minor"/>
      </font>
    </dxf>
    <dxf>
      <font>
        <strike val="0"/>
        <outline val="0"/>
        <shadow val="0"/>
        <u val="none"/>
        <vertAlign val="baseline"/>
        <sz val="12"/>
        <color theme="1"/>
        <name val="Cambria"/>
        <scheme val="minor"/>
      </font>
    </dxf>
    <dxf>
      <font>
        <strike val="0"/>
        <outline val="0"/>
        <shadow val="0"/>
        <u val="none"/>
        <vertAlign val="baseline"/>
        <sz val="12"/>
        <color theme="1"/>
        <name val="Cambria"/>
        <scheme val="minor"/>
      </font>
    </dxf>
    <dxf>
      <font>
        <strike val="0"/>
        <outline val="0"/>
        <shadow val="0"/>
        <u val="none"/>
        <vertAlign val="baseline"/>
        <sz val="12"/>
        <color theme="1"/>
        <name val="Cambria"/>
        <scheme val="minor"/>
      </font>
    </dxf>
    <dxf>
      <font>
        <strike val="0"/>
        <outline val="0"/>
        <shadow val="0"/>
        <u val="none"/>
        <vertAlign val="baseline"/>
        <sz val="12"/>
        <color theme="1"/>
        <name val="Cambria"/>
        <scheme val="minor"/>
      </font>
    </dxf>
    <dxf>
      <font>
        <strike val="0"/>
        <outline val="0"/>
        <shadow val="0"/>
        <u val="none"/>
        <vertAlign val="baseline"/>
        <sz val="12"/>
        <color theme="1"/>
        <name val="Cambria"/>
        <scheme val="minor"/>
      </font>
    </dxf>
    <dxf>
      <font>
        <strike val="0"/>
        <outline val="0"/>
        <shadow val="0"/>
        <u val="none"/>
        <vertAlign val="baseline"/>
        <sz val="12"/>
        <color theme="6"/>
        <name val="Cambria"/>
        <scheme val="minor"/>
      </font>
      <numFmt numFmtId="0" formatCode="General"/>
    </dxf>
    <dxf>
      <font>
        <strike val="0"/>
        <outline val="0"/>
        <shadow val="0"/>
        <u val="none"/>
        <vertAlign val="baseline"/>
        <sz val="12"/>
        <color theme="1"/>
        <name val="Cambria"/>
        <scheme val="minor"/>
      </font>
    </dxf>
    <dxf>
      <font>
        <strike val="0"/>
        <outline val="0"/>
        <shadow val="0"/>
        <u val="none"/>
        <vertAlign val="baseline"/>
        <sz val="12"/>
        <color theme="1"/>
        <name val="Cambria"/>
        <scheme val="minor"/>
      </font>
    </dxf>
    <dxf>
      <font>
        <strike val="0"/>
        <outline val="0"/>
        <shadow val="0"/>
        <u val="none"/>
        <vertAlign val="baseline"/>
        <sz val="12"/>
        <color theme="1"/>
        <name val="Cambria"/>
        <scheme val="minor"/>
      </font>
    </dxf>
    <dxf>
      <font>
        <strike val="0"/>
        <outline val="0"/>
        <shadow val="0"/>
        <u val="none"/>
        <vertAlign val="baseline"/>
        <sz val="12"/>
        <color theme="1"/>
        <name val="Cambria"/>
        <scheme val="minor"/>
      </font>
    </dxf>
    <dxf>
      <font>
        <strike val="0"/>
        <outline val="0"/>
        <shadow val="0"/>
        <u val="none"/>
        <vertAlign val="baseline"/>
        <sz val="12"/>
        <color theme="1"/>
        <name val="Cambria"/>
        <scheme val="minor"/>
      </font>
    </dxf>
    <dxf>
      <font>
        <strike val="0"/>
        <outline val="0"/>
        <shadow val="0"/>
        <u val="none"/>
        <vertAlign val="baseline"/>
        <sz val="12"/>
        <color theme="1"/>
        <name val="Cambria"/>
        <scheme val="minor"/>
      </font>
    </dxf>
    <dxf>
      <font>
        <strike val="0"/>
        <outline val="0"/>
        <shadow val="0"/>
        <u val="none"/>
        <vertAlign val="baseline"/>
        <sz val="12"/>
        <color theme="0"/>
        <name val="Cambria"/>
        <scheme val="minor"/>
      </font>
      <numFmt numFmtId="0" formatCode="General"/>
    </dxf>
    <dxf>
      <font>
        <strike val="0"/>
        <outline val="0"/>
        <shadow val="0"/>
        <u val="none"/>
        <vertAlign val="baseline"/>
        <sz val="12"/>
        <color theme="1"/>
        <name val="Cambria"/>
        <scheme val="minor"/>
      </font>
    </dxf>
    <dxf>
      <font>
        <strike val="0"/>
        <outline val="0"/>
        <shadow val="0"/>
        <u val="none"/>
        <vertAlign val="baseline"/>
        <sz val="12"/>
        <color theme="1"/>
        <name val="Cambria"/>
        <scheme val="minor"/>
      </font>
    </dxf>
    <dxf>
      <font>
        <strike val="0"/>
        <outline val="0"/>
        <shadow val="0"/>
        <u val="none"/>
        <vertAlign val="baseline"/>
        <sz val="12"/>
        <color theme="1"/>
        <name val="Cambria"/>
        <scheme val="minor"/>
      </font>
    </dxf>
    <dxf>
      <font>
        <strike val="0"/>
        <outline val="0"/>
        <shadow val="0"/>
        <u val="none"/>
        <vertAlign val="baseline"/>
        <sz val="12"/>
        <color theme="1"/>
        <name val="Cambria"/>
        <scheme val="minor"/>
      </font>
    </dxf>
    <dxf>
      <font>
        <strike val="0"/>
        <outline val="0"/>
        <shadow val="0"/>
        <u val="none"/>
        <vertAlign val="baseline"/>
        <sz val="12"/>
        <color theme="1"/>
        <name val="Cambria"/>
        <scheme val="minor"/>
      </font>
    </dxf>
    <dxf>
      <font>
        <strike val="0"/>
        <outline val="0"/>
        <shadow val="0"/>
        <u val="none"/>
        <vertAlign val="baseline"/>
        <sz val="12"/>
        <color theme="1"/>
        <name val="Cambria"/>
        <scheme val="minor"/>
      </font>
    </dxf>
    <dxf>
      <font>
        <strike val="0"/>
        <outline val="0"/>
        <shadow val="0"/>
        <u val="none"/>
        <vertAlign val="baseline"/>
        <sz val="12"/>
        <color theme="0"/>
        <name val="Cambria"/>
        <scheme val="minor"/>
      </font>
      <numFmt numFmtId="0" formatCode="General"/>
    </dxf>
    <dxf>
      <font>
        <strike val="0"/>
        <outline val="0"/>
        <shadow val="0"/>
        <u val="none"/>
        <vertAlign val="baseline"/>
        <sz val="12"/>
        <color theme="1"/>
        <name val="Cambria"/>
        <scheme val="minor"/>
      </font>
    </dxf>
    <dxf>
      <font>
        <strike val="0"/>
        <outline val="0"/>
        <shadow val="0"/>
        <u val="none"/>
        <vertAlign val="baseline"/>
        <sz val="12"/>
        <color theme="1"/>
        <name val="Cambria"/>
        <scheme val="minor"/>
      </font>
    </dxf>
    <dxf>
      <font>
        <strike val="0"/>
        <outline val="0"/>
        <shadow val="0"/>
        <u val="none"/>
        <vertAlign val="baseline"/>
        <sz val="12"/>
        <color theme="1"/>
        <name val="Cambria"/>
        <scheme val="minor"/>
      </font>
    </dxf>
    <dxf>
      <font>
        <strike val="0"/>
        <outline val="0"/>
        <shadow val="0"/>
        <u val="none"/>
        <vertAlign val="baseline"/>
        <sz val="12"/>
        <color theme="1"/>
        <name val="Cambria"/>
        <scheme val="minor"/>
      </font>
    </dxf>
    <dxf>
      <font>
        <strike val="0"/>
        <outline val="0"/>
        <shadow val="0"/>
        <u val="none"/>
        <vertAlign val="baseline"/>
        <sz val="12"/>
        <color theme="1"/>
        <name val="Cambria"/>
        <scheme val="minor"/>
      </font>
    </dxf>
    <dxf>
      <font>
        <strike val="0"/>
        <outline val="0"/>
        <shadow val="0"/>
        <u val="none"/>
        <vertAlign val="baseline"/>
        <sz val="12"/>
        <color theme="1"/>
        <name val="Cambria"/>
        <scheme val="minor"/>
      </font>
    </dxf>
    <dxf>
      <font>
        <strike val="0"/>
        <outline val="0"/>
        <shadow val="0"/>
        <u val="none"/>
        <vertAlign val="baseline"/>
        <sz val="12"/>
        <color theme="0"/>
        <name val="Cambria"/>
        <scheme val="minor"/>
      </font>
      <numFmt numFmtId="0" formatCode="General"/>
    </dxf>
    <dxf>
      <font>
        <strike val="0"/>
        <outline val="0"/>
        <shadow val="0"/>
        <u val="none"/>
        <vertAlign val="baseline"/>
        <sz val="12"/>
        <color theme="1"/>
        <name val="Cambria"/>
        <scheme val="minor"/>
      </font>
      <fill>
        <patternFill>
          <fgColor indexed="64"/>
          <bgColor theme="9" tint="-0.249977111117893"/>
        </patternFill>
      </fill>
    </dxf>
    <dxf>
      <font>
        <strike val="0"/>
        <outline val="0"/>
        <shadow val="0"/>
        <u val="none"/>
        <vertAlign val="baseline"/>
        <sz val="12"/>
        <color theme="1"/>
        <name val="Cambria"/>
        <scheme val="minor"/>
      </font>
      <fill>
        <patternFill>
          <fgColor indexed="64"/>
          <bgColor theme="9" tint="-0.249977111117893"/>
        </patternFill>
      </fill>
    </dxf>
    <dxf>
      <font>
        <strike val="0"/>
        <outline val="0"/>
        <shadow val="0"/>
        <u val="none"/>
        <vertAlign val="baseline"/>
        <sz val="12"/>
        <color theme="1"/>
        <name val="Cambria"/>
        <scheme val="minor"/>
      </font>
      <fill>
        <patternFill>
          <fgColor indexed="64"/>
          <bgColor theme="9" tint="-0.249977111117893"/>
        </patternFill>
      </fill>
    </dxf>
    <dxf>
      <font>
        <strike val="0"/>
        <outline val="0"/>
        <shadow val="0"/>
        <u val="none"/>
        <vertAlign val="baseline"/>
        <sz val="12"/>
        <color theme="1"/>
        <name val="Cambria"/>
        <scheme val="minor"/>
      </font>
      <fill>
        <patternFill>
          <fgColor indexed="64"/>
          <bgColor theme="9" tint="-0.249977111117893"/>
        </patternFill>
      </fill>
    </dxf>
    <dxf>
      <font>
        <strike val="0"/>
        <outline val="0"/>
        <shadow val="0"/>
        <u val="none"/>
        <vertAlign val="baseline"/>
        <sz val="12"/>
        <color theme="1"/>
        <name val="Cambria"/>
        <scheme val="minor"/>
      </font>
      <fill>
        <patternFill>
          <fgColor indexed="64"/>
          <bgColor theme="9" tint="-0.249977111117893"/>
        </patternFill>
      </fill>
    </dxf>
    <dxf>
      <font>
        <strike val="0"/>
        <outline val="0"/>
        <shadow val="0"/>
        <u val="none"/>
        <vertAlign val="baseline"/>
        <sz val="12"/>
        <color theme="1"/>
        <name val="Cambria"/>
        <scheme val="minor"/>
      </font>
      <fill>
        <patternFill>
          <fgColor indexed="64"/>
          <bgColor theme="9" tint="-0.249977111117893"/>
        </patternFill>
      </fill>
    </dxf>
    <dxf>
      <font>
        <strike val="0"/>
        <outline val="0"/>
        <shadow val="0"/>
        <u val="none"/>
        <vertAlign val="baseline"/>
        <sz val="12"/>
        <color theme="0"/>
        <name val="Cambria"/>
        <scheme val="minor"/>
      </font>
      <numFmt numFmtId="0" formatCode="General"/>
      <fill>
        <patternFill>
          <fgColor indexed="64"/>
          <bgColor theme="9" tint="-0.249977111117893"/>
        </patternFill>
      </fill>
    </dxf>
    <dxf>
      <fill>
        <patternFill>
          <fgColor indexed="64"/>
          <bgColor theme="9" tint="-0.249977111117893"/>
        </patternFill>
      </fill>
    </dxf>
    <dxf>
      <fill>
        <patternFill>
          <fgColor indexed="64"/>
          <bgColor theme="9" tint="-0.249977111117893"/>
        </patternFill>
      </fill>
    </dxf>
    <dxf>
      <font>
        <strike val="0"/>
        <outline val="0"/>
        <shadow val="0"/>
        <u val="none"/>
        <vertAlign val="baseline"/>
        <sz val="12"/>
        <color auto="1"/>
        <name val="Cambria"/>
        <scheme val="minor"/>
      </font>
    </dxf>
    <dxf>
      <font>
        <strike val="0"/>
        <outline val="0"/>
        <shadow val="0"/>
        <u val="none"/>
        <vertAlign val="baseline"/>
        <sz val="12"/>
        <color auto="1"/>
        <name val="Cambria"/>
        <scheme val="minor"/>
      </font>
    </dxf>
    <dxf>
      <font>
        <strike val="0"/>
        <outline val="0"/>
        <shadow val="0"/>
        <u val="none"/>
        <vertAlign val="baseline"/>
        <sz val="12"/>
        <color auto="1"/>
        <name val="Cambria"/>
        <scheme val="minor"/>
      </font>
    </dxf>
    <dxf>
      <font>
        <strike val="0"/>
        <outline val="0"/>
        <shadow val="0"/>
        <u val="none"/>
        <vertAlign val="baseline"/>
        <sz val="12"/>
        <color auto="1"/>
        <name val="Cambria"/>
        <scheme val="minor"/>
      </font>
    </dxf>
    <dxf>
      <font>
        <strike val="0"/>
        <outline val="0"/>
        <shadow val="0"/>
        <u val="none"/>
        <vertAlign val="baseline"/>
        <sz val="12"/>
        <color auto="1"/>
        <name val="Cambria"/>
        <scheme val="minor"/>
      </font>
    </dxf>
    <dxf>
      <font>
        <strike val="0"/>
        <outline val="0"/>
        <shadow val="0"/>
        <u val="none"/>
        <vertAlign val="baseline"/>
        <sz val="12"/>
        <color auto="1"/>
        <name val="Cambria"/>
        <scheme val="minor"/>
      </font>
    </dxf>
    <dxf>
      <font>
        <strike val="0"/>
        <outline val="0"/>
        <shadow val="0"/>
        <u val="none"/>
        <vertAlign val="baseline"/>
        <sz val="12"/>
        <color theme="0"/>
        <name val="Cambria"/>
        <scheme val="minor"/>
      </font>
      <numFmt numFmtId="0" formatCode="General"/>
    </dxf>
    <dxf>
      <font>
        <strike val="0"/>
        <outline val="0"/>
        <shadow val="0"/>
        <u val="none"/>
        <vertAlign val="baseline"/>
        <sz val="12"/>
        <color theme="1"/>
        <name val="Cambria"/>
        <scheme val="minor"/>
      </font>
    </dxf>
    <dxf>
      <font>
        <strike val="0"/>
        <outline val="0"/>
        <shadow val="0"/>
        <u val="none"/>
        <vertAlign val="baseline"/>
        <sz val="12"/>
        <color theme="1"/>
        <name val="Cambria"/>
        <scheme val="minor"/>
      </font>
    </dxf>
    <dxf>
      <font>
        <strike val="0"/>
        <outline val="0"/>
        <shadow val="0"/>
        <u val="none"/>
        <vertAlign val="baseline"/>
        <sz val="12"/>
        <color theme="1"/>
        <name val="Cambria"/>
        <scheme val="minor"/>
      </font>
    </dxf>
    <dxf>
      <font>
        <strike val="0"/>
        <outline val="0"/>
        <shadow val="0"/>
        <u val="none"/>
        <vertAlign val="baseline"/>
        <sz val="12"/>
        <color theme="1"/>
        <name val="Cambria"/>
        <scheme val="minor"/>
      </font>
    </dxf>
    <dxf>
      <font>
        <strike val="0"/>
        <outline val="0"/>
        <shadow val="0"/>
        <u val="none"/>
        <vertAlign val="baseline"/>
        <sz val="12"/>
        <color theme="1"/>
        <name val="Cambria"/>
        <scheme val="minor"/>
      </font>
    </dxf>
    <dxf>
      <font>
        <strike val="0"/>
        <outline val="0"/>
        <shadow val="0"/>
        <u val="none"/>
        <vertAlign val="baseline"/>
        <sz val="12"/>
        <color theme="1"/>
        <name val="Cambria"/>
        <scheme val="minor"/>
      </font>
    </dxf>
    <dxf>
      <font>
        <strike val="0"/>
        <outline val="0"/>
        <shadow val="0"/>
        <u val="none"/>
        <vertAlign val="baseline"/>
        <sz val="12"/>
        <color theme="0"/>
        <name val="Cambria"/>
        <scheme val="minor"/>
      </font>
      <numFmt numFmtId="0" formatCode="General"/>
    </dxf>
    <dxf>
      <font>
        <strike val="0"/>
        <outline val="0"/>
        <shadow val="0"/>
        <u val="none"/>
        <vertAlign val="baseline"/>
        <sz val="12"/>
        <color theme="1"/>
        <name val="Cambria"/>
        <scheme val="minor"/>
      </font>
    </dxf>
    <dxf>
      <font>
        <strike val="0"/>
        <outline val="0"/>
        <shadow val="0"/>
        <u val="none"/>
        <vertAlign val="baseline"/>
        <sz val="12"/>
        <color theme="1"/>
        <name val="Cambria"/>
        <scheme val="minor"/>
      </font>
    </dxf>
    <dxf>
      <font>
        <strike val="0"/>
        <outline val="0"/>
        <shadow val="0"/>
        <u val="none"/>
        <vertAlign val="baseline"/>
        <sz val="12"/>
        <color theme="1"/>
        <name val="Cambria"/>
        <scheme val="minor"/>
      </font>
    </dxf>
    <dxf>
      <font>
        <strike val="0"/>
        <outline val="0"/>
        <shadow val="0"/>
        <u val="none"/>
        <vertAlign val="baseline"/>
        <sz val="12"/>
        <color theme="1"/>
        <name val="Cambria"/>
        <scheme val="minor"/>
      </font>
    </dxf>
    <dxf>
      <font>
        <strike val="0"/>
        <outline val="0"/>
        <shadow val="0"/>
        <u val="none"/>
        <vertAlign val="baseline"/>
        <sz val="12"/>
        <color theme="1"/>
        <name val="Cambria"/>
        <scheme val="minor"/>
      </font>
    </dxf>
    <dxf>
      <font>
        <strike val="0"/>
        <outline val="0"/>
        <shadow val="0"/>
        <u val="none"/>
        <vertAlign val="baseline"/>
        <sz val="12"/>
        <color theme="1"/>
        <name val="Cambria"/>
        <scheme val="minor"/>
      </font>
    </dxf>
    <dxf>
      <font>
        <strike val="0"/>
        <outline val="0"/>
        <shadow val="0"/>
        <u val="none"/>
        <vertAlign val="baseline"/>
        <sz val="12"/>
        <color theme="6"/>
        <name val="Cambria"/>
        <scheme val="minor"/>
      </font>
      <numFmt numFmtId="0" formatCode="General"/>
      <alignment horizontal="center" vertical="center" textRotation="0" wrapText="1" indent="0" justifyLastLine="0" shrinkToFit="0" readingOrder="0"/>
    </dxf>
    <dxf>
      <font>
        <strike val="0"/>
        <outline val="0"/>
        <shadow val="0"/>
        <u val="none"/>
        <vertAlign val="baseline"/>
        <sz val="12"/>
        <color theme="1"/>
        <name val="Cambria"/>
        <scheme val="minor"/>
      </font>
    </dxf>
    <dxf>
      <font>
        <strike val="0"/>
        <outline val="0"/>
        <shadow val="0"/>
        <u val="none"/>
        <vertAlign val="baseline"/>
        <sz val="12"/>
        <color theme="1"/>
        <name val="Cambria"/>
        <scheme val="minor"/>
      </font>
    </dxf>
    <dxf>
      <font>
        <strike val="0"/>
        <outline val="0"/>
        <shadow val="0"/>
        <u val="none"/>
        <vertAlign val="baseline"/>
        <sz val="12"/>
        <color theme="1"/>
        <name val="Cambria"/>
        <scheme val="minor"/>
      </font>
    </dxf>
    <dxf>
      <font>
        <strike val="0"/>
        <outline val="0"/>
        <shadow val="0"/>
        <u val="none"/>
        <vertAlign val="baseline"/>
        <sz val="12"/>
        <color theme="1"/>
        <name val="Cambria"/>
        <scheme val="minor"/>
      </font>
    </dxf>
    <dxf>
      <font>
        <strike val="0"/>
        <outline val="0"/>
        <shadow val="0"/>
        <u val="none"/>
        <vertAlign val="baseline"/>
        <sz val="12"/>
        <color theme="1"/>
        <name val="Cambria"/>
        <scheme val="minor"/>
      </font>
    </dxf>
    <dxf>
      <font>
        <strike val="0"/>
        <outline val="0"/>
        <shadow val="0"/>
        <u val="none"/>
        <vertAlign val="baseline"/>
        <sz val="12"/>
        <color theme="1"/>
        <name val="Cambria"/>
        <scheme val="minor"/>
      </font>
    </dxf>
    <dxf>
      <font>
        <strike val="0"/>
        <outline val="0"/>
        <shadow val="0"/>
        <u val="none"/>
        <vertAlign val="baseline"/>
        <sz val="12"/>
        <color theme="0"/>
        <name val="Cambria"/>
        <scheme val="minor"/>
      </font>
      <numFmt numFmtId="0" formatCode="General"/>
    </dxf>
    <dxf>
      <font>
        <strike val="0"/>
        <outline val="0"/>
        <shadow val="0"/>
        <u val="none"/>
        <vertAlign val="baseline"/>
        <sz val="12"/>
        <color theme="1"/>
        <name val="Cambria"/>
        <scheme val="minor"/>
      </font>
    </dxf>
    <dxf>
      <font>
        <strike val="0"/>
        <outline val="0"/>
        <shadow val="0"/>
        <u val="none"/>
        <vertAlign val="baseline"/>
        <sz val="12"/>
        <color theme="1"/>
        <name val="Cambria"/>
        <scheme val="minor"/>
      </font>
    </dxf>
    <dxf>
      <font>
        <strike val="0"/>
        <outline val="0"/>
        <shadow val="0"/>
        <u val="none"/>
        <vertAlign val="baseline"/>
        <sz val="12"/>
        <color theme="1"/>
        <name val="Cambria"/>
        <scheme val="minor"/>
      </font>
    </dxf>
    <dxf>
      <font>
        <strike val="0"/>
        <outline val="0"/>
        <shadow val="0"/>
        <u val="none"/>
        <vertAlign val="baseline"/>
        <sz val="12"/>
        <color theme="1"/>
        <name val="Cambria"/>
        <scheme val="minor"/>
      </font>
    </dxf>
    <dxf>
      <font>
        <strike val="0"/>
        <outline val="0"/>
        <shadow val="0"/>
        <u val="none"/>
        <vertAlign val="baseline"/>
        <sz val="12"/>
        <color theme="1"/>
        <name val="Cambria"/>
        <scheme val="minor"/>
      </font>
    </dxf>
    <dxf>
      <font>
        <strike val="0"/>
        <outline val="0"/>
        <shadow val="0"/>
        <u val="none"/>
        <vertAlign val="baseline"/>
        <sz val="12"/>
        <color theme="1"/>
        <name val="Cambria"/>
        <scheme val="minor"/>
      </font>
    </dxf>
    <dxf>
      <font>
        <strike val="0"/>
        <outline val="0"/>
        <shadow val="0"/>
        <u val="none"/>
        <vertAlign val="baseline"/>
        <sz val="12"/>
        <color theme="0"/>
        <name val="Cambria"/>
        <scheme val="minor"/>
      </font>
      <numFmt numFmtId="0" formatCode="General"/>
    </dxf>
    <dxf>
      <font>
        <strike val="0"/>
        <outline val="0"/>
        <shadow val="0"/>
        <u val="none"/>
        <vertAlign val="baseline"/>
        <sz val="12"/>
        <color theme="1"/>
        <name val="Cambria"/>
        <scheme val="minor"/>
      </font>
    </dxf>
    <dxf>
      <font>
        <strike val="0"/>
        <outline val="0"/>
        <shadow val="0"/>
        <u val="none"/>
        <vertAlign val="baseline"/>
        <sz val="12"/>
        <color theme="1"/>
        <name val="Cambria"/>
        <scheme val="minor"/>
      </font>
    </dxf>
    <dxf>
      <font>
        <strike val="0"/>
        <outline val="0"/>
        <shadow val="0"/>
        <u val="none"/>
        <vertAlign val="baseline"/>
        <sz val="12"/>
        <color theme="1"/>
        <name val="Cambria"/>
        <scheme val="minor"/>
      </font>
    </dxf>
    <dxf>
      <font>
        <strike val="0"/>
        <outline val="0"/>
        <shadow val="0"/>
        <u val="none"/>
        <vertAlign val="baseline"/>
        <sz val="12"/>
        <color theme="1"/>
        <name val="Cambria"/>
        <scheme val="minor"/>
      </font>
    </dxf>
    <dxf>
      <font>
        <strike val="0"/>
        <outline val="0"/>
        <shadow val="0"/>
        <u val="none"/>
        <vertAlign val="baseline"/>
        <sz val="12"/>
        <color theme="1"/>
        <name val="Cambria"/>
        <scheme val="minor"/>
      </font>
    </dxf>
    <dxf>
      <font>
        <strike val="0"/>
        <outline val="0"/>
        <shadow val="0"/>
        <u val="none"/>
        <vertAlign val="baseline"/>
        <sz val="12"/>
        <color theme="1"/>
        <name val="Cambria"/>
        <scheme val="minor"/>
      </font>
    </dxf>
    <dxf>
      <font>
        <strike val="0"/>
        <outline val="0"/>
        <shadow val="0"/>
        <u val="none"/>
        <vertAlign val="baseline"/>
        <sz val="12"/>
        <color theme="0"/>
        <name val="Cambria"/>
        <scheme val="minor"/>
      </font>
      <numFmt numFmtId="0" formatCode="General"/>
    </dxf>
    <dxf>
      <font>
        <strike val="0"/>
        <outline val="0"/>
        <shadow val="0"/>
        <u val="none"/>
        <vertAlign val="baseline"/>
        <sz val="12"/>
        <color theme="1"/>
        <name val="Cambria"/>
        <scheme val="minor"/>
      </font>
    </dxf>
    <dxf>
      <font>
        <strike val="0"/>
        <outline val="0"/>
        <shadow val="0"/>
        <u val="none"/>
        <vertAlign val="baseline"/>
        <sz val="12"/>
        <color theme="1"/>
        <name val="Cambria"/>
        <scheme val="minor"/>
      </font>
    </dxf>
    <dxf>
      <font>
        <strike val="0"/>
        <outline val="0"/>
        <shadow val="0"/>
        <u val="none"/>
        <vertAlign val="baseline"/>
        <sz val="12"/>
        <color theme="1"/>
        <name val="Cambria"/>
        <scheme val="minor"/>
      </font>
    </dxf>
    <dxf>
      <font>
        <strike val="0"/>
        <outline val="0"/>
        <shadow val="0"/>
        <u val="none"/>
        <vertAlign val="baseline"/>
        <sz val="12"/>
        <color theme="1"/>
        <name val="Cambria"/>
        <scheme val="minor"/>
      </font>
    </dxf>
    <dxf>
      <font>
        <strike val="0"/>
        <outline val="0"/>
        <shadow val="0"/>
        <u val="none"/>
        <vertAlign val="baseline"/>
        <sz val="12"/>
        <color theme="1"/>
        <name val="Cambria"/>
        <scheme val="minor"/>
      </font>
    </dxf>
    <dxf>
      <font>
        <strike val="0"/>
        <outline val="0"/>
        <shadow val="0"/>
        <u val="none"/>
        <vertAlign val="baseline"/>
        <sz val="12"/>
        <color theme="1"/>
        <name val="Cambria"/>
        <scheme val="minor"/>
      </font>
    </dxf>
    <dxf>
      <font>
        <strike val="0"/>
        <outline val="0"/>
        <shadow val="0"/>
        <u val="none"/>
        <vertAlign val="baseline"/>
        <sz val="12"/>
        <color theme="0"/>
        <name val="Cambria"/>
        <scheme val="minor"/>
      </font>
      <numFmt numFmtId="0" formatCode="General"/>
    </dxf>
    <dxf>
      <font>
        <strike val="0"/>
        <outline val="0"/>
        <shadow val="0"/>
        <u val="none"/>
        <vertAlign val="baseline"/>
        <sz val="12"/>
        <color theme="1"/>
        <name val="Cambria"/>
        <scheme val="minor"/>
      </font>
    </dxf>
    <dxf>
      <font>
        <strike val="0"/>
        <outline val="0"/>
        <shadow val="0"/>
        <u val="none"/>
        <vertAlign val="baseline"/>
        <sz val="12"/>
        <color theme="1"/>
        <name val="Cambria"/>
        <scheme val="minor"/>
      </font>
    </dxf>
    <dxf>
      <font>
        <strike val="0"/>
        <outline val="0"/>
        <shadow val="0"/>
        <u val="none"/>
        <vertAlign val="baseline"/>
        <sz val="12"/>
        <color theme="1"/>
        <name val="Cambria"/>
        <scheme val="minor"/>
      </font>
    </dxf>
    <dxf>
      <font>
        <strike val="0"/>
        <outline val="0"/>
        <shadow val="0"/>
        <u val="none"/>
        <vertAlign val="baseline"/>
        <sz val="12"/>
        <color theme="1"/>
        <name val="Cambria"/>
        <scheme val="minor"/>
      </font>
    </dxf>
    <dxf>
      <font>
        <strike val="0"/>
        <outline val="0"/>
        <shadow val="0"/>
        <u val="none"/>
        <vertAlign val="baseline"/>
        <sz val="12"/>
        <color theme="1"/>
        <name val="Cambria"/>
        <scheme val="minor"/>
      </font>
    </dxf>
    <dxf>
      <font>
        <strike val="0"/>
        <outline val="0"/>
        <shadow val="0"/>
        <u val="none"/>
        <vertAlign val="baseline"/>
        <sz val="12"/>
        <color theme="1"/>
        <name val="Cambria"/>
        <scheme val="minor"/>
      </font>
    </dxf>
    <dxf>
      <font>
        <strike val="0"/>
        <outline val="0"/>
        <shadow val="0"/>
        <u val="none"/>
        <vertAlign val="baseline"/>
        <sz val="12"/>
        <color theme="0"/>
        <name val="Cambria"/>
        <scheme val="minor"/>
      </font>
      <numFmt numFmtId="0" formatCode="General"/>
    </dxf>
    <dxf>
      <font>
        <strike val="0"/>
        <outline val="0"/>
        <shadow val="0"/>
        <u val="none"/>
        <vertAlign val="baseline"/>
        <sz val="12"/>
        <color theme="1"/>
        <name val="Cambria"/>
        <scheme val="minor"/>
      </font>
    </dxf>
    <dxf>
      <font>
        <strike val="0"/>
        <outline val="0"/>
        <shadow val="0"/>
        <u val="none"/>
        <vertAlign val="baseline"/>
        <sz val="12"/>
        <color theme="1"/>
        <name val="Cambria"/>
        <scheme val="minor"/>
      </font>
    </dxf>
    <dxf>
      <font>
        <strike val="0"/>
        <outline val="0"/>
        <shadow val="0"/>
        <u val="none"/>
        <vertAlign val="baseline"/>
        <sz val="12"/>
        <color theme="1"/>
        <name val="Cambria"/>
        <scheme val="minor"/>
      </font>
    </dxf>
    <dxf>
      <font>
        <strike val="0"/>
        <outline val="0"/>
        <shadow val="0"/>
        <u val="none"/>
        <vertAlign val="baseline"/>
        <sz val="12"/>
        <color theme="1"/>
        <name val="Cambria"/>
        <scheme val="minor"/>
      </font>
    </dxf>
    <dxf>
      <font>
        <strike val="0"/>
        <outline val="0"/>
        <shadow val="0"/>
        <u val="none"/>
        <vertAlign val="baseline"/>
        <sz val="12"/>
        <color theme="1"/>
        <name val="Cambria"/>
        <scheme val="minor"/>
      </font>
    </dxf>
    <dxf>
      <font>
        <strike val="0"/>
        <outline val="0"/>
        <shadow val="0"/>
        <u val="none"/>
        <vertAlign val="baseline"/>
        <sz val="12"/>
        <color theme="1"/>
        <name val="Cambria"/>
        <scheme val="minor"/>
      </font>
    </dxf>
    <dxf>
      <font>
        <strike val="0"/>
        <outline val="0"/>
        <shadow val="0"/>
        <u val="none"/>
        <vertAlign val="baseline"/>
        <sz val="12"/>
        <color theme="0"/>
        <name val="Cambria"/>
        <scheme val="minor"/>
      </font>
      <numFmt numFmtId="0" formatCode="General"/>
    </dxf>
    <dxf>
      <font>
        <strike val="0"/>
        <outline val="0"/>
        <shadow val="0"/>
        <u val="none"/>
        <vertAlign val="baseline"/>
        <sz val="12"/>
        <color auto="1"/>
        <name val="Cambria"/>
        <scheme val="minor"/>
      </font>
    </dxf>
    <dxf>
      <font>
        <strike val="0"/>
        <outline val="0"/>
        <shadow val="0"/>
        <u val="none"/>
        <vertAlign val="baseline"/>
        <sz val="12"/>
        <color auto="1"/>
        <name val="Cambria"/>
        <scheme val="minor"/>
      </font>
    </dxf>
    <dxf>
      <font>
        <strike val="0"/>
        <outline val="0"/>
        <shadow val="0"/>
        <u val="none"/>
        <vertAlign val="baseline"/>
        <sz val="12"/>
        <color auto="1"/>
        <name val="Cambria"/>
        <scheme val="minor"/>
      </font>
      <numFmt numFmtId="30" formatCode="@"/>
    </dxf>
    <dxf>
      <font>
        <strike val="0"/>
        <outline val="0"/>
        <shadow val="0"/>
        <u val="none"/>
        <vertAlign val="baseline"/>
        <sz val="12"/>
        <color auto="1"/>
        <name val="Cambria"/>
        <scheme val="minor"/>
      </font>
    </dxf>
    <dxf>
      <font>
        <strike val="0"/>
        <outline val="0"/>
        <shadow val="0"/>
        <u val="none"/>
        <vertAlign val="baseline"/>
        <sz val="12"/>
        <color auto="1"/>
        <name val="Cambria"/>
        <scheme val="minor"/>
      </font>
      <numFmt numFmtId="30" formatCode="@"/>
    </dxf>
    <dxf>
      <font>
        <strike val="0"/>
        <outline val="0"/>
        <shadow val="0"/>
        <u val="none"/>
        <vertAlign val="baseline"/>
        <sz val="12"/>
        <color auto="1"/>
        <name val="Cambria"/>
        <scheme val="minor"/>
      </font>
    </dxf>
    <dxf>
      <font>
        <strike val="0"/>
        <outline val="0"/>
        <shadow val="0"/>
        <u val="none"/>
        <vertAlign val="baseline"/>
        <sz val="12"/>
        <color auto="1"/>
        <name val="Cambria"/>
        <scheme val="minor"/>
      </font>
      <numFmt numFmtId="0" formatCode="General"/>
    </dxf>
    <dxf>
      <font>
        <strike val="0"/>
        <outline val="0"/>
        <shadow val="0"/>
        <u val="none"/>
        <vertAlign val="baseline"/>
        <sz val="12"/>
        <color theme="1"/>
        <name val="Cambria"/>
        <scheme val="minor"/>
      </font>
    </dxf>
    <dxf>
      <font>
        <strike val="0"/>
        <outline val="0"/>
        <shadow val="0"/>
        <u val="none"/>
        <vertAlign val="baseline"/>
        <sz val="12"/>
        <color theme="1"/>
        <name val="Cambria"/>
        <scheme val="minor"/>
      </font>
    </dxf>
    <dxf>
      <font>
        <strike val="0"/>
        <outline val="0"/>
        <shadow val="0"/>
        <u val="none"/>
        <vertAlign val="baseline"/>
        <sz val="12"/>
        <color theme="1"/>
        <name val="Cambria"/>
        <scheme val="minor"/>
      </font>
    </dxf>
    <dxf>
      <font>
        <strike val="0"/>
        <outline val="0"/>
        <shadow val="0"/>
        <u val="none"/>
        <vertAlign val="baseline"/>
        <sz val="12"/>
        <color theme="1"/>
        <name val="Cambria"/>
        <scheme val="minor"/>
      </font>
    </dxf>
    <dxf>
      <font>
        <strike val="0"/>
        <outline val="0"/>
        <shadow val="0"/>
        <u val="none"/>
        <vertAlign val="baseline"/>
        <sz val="12"/>
        <color theme="1"/>
        <name val="Cambria"/>
        <scheme val="minor"/>
      </font>
    </dxf>
    <dxf>
      <font>
        <strike val="0"/>
        <outline val="0"/>
        <shadow val="0"/>
        <u val="none"/>
        <vertAlign val="baseline"/>
        <sz val="12"/>
        <color theme="1"/>
        <name val="Cambria"/>
        <scheme val="minor"/>
      </font>
    </dxf>
    <dxf>
      <font>
        <strike val="0"/>
        <outline val="0"/>
        <shadow val="0"/>
        <u val="none"/>
        <vertAlign val="baseline"/>
        <sz val="12"/>
        <color theme="0"/>
        <name val="Cambria"/>
        <scheme val="minor"/>
      </font>
      <numFmt numFmtId="0" formatCode="General"/>
    </dxf>
    <dxf>
      <alignment vertical="center" textRotation="0" wrapText="0" indent="0" justifyLastLine="0" shrinkToFit="0" readingOrder="0"/>
    </dxf>
    <dxf>
      <font>
        <strike val="0"/>
        <outline val="0"/>
        <shadow val="0"/>
        <u val="none"/>
        <vertAlign val="baseline"/>
        <sz val="12"/>
        <color theme="1"/>
        <name val="Cambria"/>
        <scheme val="minor"/>
      </font>
    </dxf>
    <dxf>
      <font>
        <strike val="0"/>
        <outline val="0"/>
        <shadow val="0"/>
        <u val="none"/>
        <vertAlign val="baseline"/>
        <sz val="12"/>
        <color theme="1"/>
        <name val="Cambria"/>
        <scheme val="minor"/>
      </font>
    </dxf>
    <dxf>
      <font>
        <strike val="0"/>
        <outline val="0"/>
        <shadow val="0"/>
        <u val="none"/>
        <vertAlign val="baseline"/>
        <sz val="12"/>
        <color theme="1"/>
        <name val="Cambria"/>
        <scheme val="minor"/>
      </font>
    </dxf>
    <dxf>
      <font>
        <strike val="0"/>
        <outline val="0"/>
        <shadow val="0"/>
        <u val="none"/>
        <vertAlign val="baseline"/>
        <sz val="12"/>
        <color theme="1"/>
        <name val="Cambria"/>
        <scheme val="minor"/>
      </font>
    </dxf>
    <dxf>
      <font>
        <strike val="0"/>
        <outline val="0"/>
        <shadow val="0"/>
        <u val="none"/>
        <vertAlign val="baseline"/>
        <sz val="12"/>
        <color theme="1"/>
        <name val="Cambria"/>
        <scheme val="minor"/>
      </font>
    </dxf>
    <dxf>
      <font>
        <strike val="0"/>
        <outline val="0"/>
        <shadow val="0"/>
        <u val="none"/>
        <vertAlign val="baseline"/>
        <sz val="12"/>
        <color theme="1"/>
        <name val="Cambria"/>
        <scheme val="minor"/>
      </font>
    </dxf>
    <dxf>
      <font>
        <strike val="0"/>
        <outline val="0"/>
        <shadow val="0"/>
        <u val="none"/>
        <vertAlign val="baseline"/>
        <sz val="12"/>
        <color theme="0"/>
        <name val="Cambria"/>
        <scheme val="minor"/>
      </font>
      <numFmt numFmtId="0" formatCode="General"/>
    </dxf>
    <dxf>
      <font>
        <strike val="0"/>
        <outline val="0"/>
        <shadow val="0"/>
        <u val="none"/>
        <vertAlign val="baseline"/>
        <sz val="12"/>
        <color auto="1"/>
        <name val="Cambria"/>
        <scheme val="minor"/>
      </font>
    </dxf>
    <dxf>
      <font>
        <strike val="0"/>
        <outline val="0"/>
        <shadow val="0"/>
        <u val="none"/>
        <vertAlign val="baseline"/>
        <sz val="12"/>
        <color auto="1"/>
        <name val="Cambria"/>
        <scheme val="minor"/>
      </font>
    </dxf>
    <dxf>
      <font>
        <strike val="0"/>
        <outline val="0"/>
        <shadow val="0"/>
        <u val="none"/>
        <vertAlign val="baseline"/>
        <sz val="12"/>
        <color auto="1"/>
        <name val="Cambria"/>
        <scheme val="minor"/>
      </font>
      <numFmt numFmtId="30" formatCode="@"/>
    </dxf>
    <dxf>
      <font>
        <strike val="0"/>
        <outline val="0"/>
        <shadow val="0"/>
        <u val="none"/>
        <vertAlign val="baseline"/>
        <sz val="12"/>
        <color auto="1"/>
        <name val="Cambria"/>
        <scheme val="minor"/>
      </font>
    </dxf>
    <dxf>
      <font>
        <strike val="0"/>
        <outline val="0"/>
        <shadow val="0"/>
        <u val="none"/>
        <vertAlign val="baseline"/>
        <sz val="12"/>
        <color auto="1"/>
        <name val="Cambria"/>
        <scheme val="minor"/>
      </font>
      <numFmt numFmtId="30" formatCode="@"/>
    </dxf>
    <dxf>
      <font>
        <strike val="0"/>
        <outline val="0"/>
        <shadow val="0"/>
        <u val="none"/>
        <vertAlign val="baseline"/>
        <sz val="12"/>
        <color auto="1"/>
        <name val="Cambria"/>
        <scheme val="minor"/>
      </font>
    </dxf>
    <dxf>
      <font>
        <strike val="0"/>
        <outline val="0"/>
        <shadow val="0"/>
        <u val="none"/>
        <vertAlign val="baseline"/>
        <sz val="12"/>
        <color auto="1"/>
        <name val="Cambria"/>
        <scheme val="minor"/>
      </font>
    </dxf>
    <dxf>
      <font>
        <strike val="0"/>
        <outline val="0"/>
        <shadow val="0"/>
        <u val="none"/>
        <vertAlign val="baseline"/>
        <sz val="12"/>
        <color theme="1"/>
        <name val="Cambria"/>
        <scheme val="minor"/>
      </font>
    </dxf>
    <dxf>
      <font>
        <strike val="0"/>
        <outline val="0"/>
        <shadow val="0"/>
        <u val="none"/>
        <vertAlign val="baseline"/>
        <sz val="12"/>
        <color theme="1"/>
        <name val="Cambria"/>
        <scheme val="minor"/>
      </font>
    </dxf>
    <dxf>
      <font>
        <strike val="0"/>
        <outline val="0"/>
        <shadow val="0"/>
        <u val="none"/>
        <vertAlign val="baseline"/>
        <sz val="12"/>
        <color theme="1"/>
        <name val="Cambria"/>
        <scheme val="minor"/>
      </font>
    </dxf>
    <dxf>
      <font>
        <strike val="0"/>
        <outline val="0"/>
        <shadow val="0"/>
        <u val="none"/>
        <vertAlign val="baseline"/>
        <sz val="12"/>
        <color theme="1"/>
        <name val="Cambria"/>
        <scheme val="minor"/>
      </font>
    </dxf>
    <dxf>
      <font>
        <strike val="0"/>
        <outline val="0"/>
        <shadow val="0"/>
        <u val="none"/>
        <vertAlign val="baseline"/>
        <sz val="12"/>
        <color theme="1"/>
        <name val="Cambria"/>
        <scheme val="minor"/>
      </font>
    </dxf>
    <dxf>
      <font>
        <strike val="0"/>
        <outline val="0"/>
        <shadow val="0"/>
        <u val="none"/>
        <vertAlign val="baseline"/>
        <sz val="12"/>
        <color theme="1"/>
        <name val="Cambria"/>
        <scheme val="minor"/>
      </font>
    </dxf>
    <dxf>
      <font>
        <strike val="0"/>
        <outline val="0"/>
        <shadow val="0"/>
        <u val="none"/>
        <vertAlign val="baseline"/>
        <sz val="12"/>
        <color theme="6"/>
        <name val="Cambria"/>
        <scheme val="minor"/>
      </font>
      <numFmt numFmtId="0" formatCode="General"/>
    </dxf>
    <dxf>
      <font>
        <strike val="0"/>
        <outline val="0"/>
        <shadow val="0"/>
        <u val="none"/>
        <vertAlign val="baseline"/>
        <sz val="12"/>
        <color theme="1"/>
        <name val="Cambria"/>
        <scheme val="minor"/>
      </font>
    </dxf>
    <dxf>
      <font>
        <strike val="0"/>
        <outline val="0"/>
        <shadow val="0"/>
        <u val="none"/>
        <vertAlign val="baseline"/>
        <sz val="12"/>
        <color theme="1"/>
        <name val="Cambria"/>
        <scheme val="minor"/>
      </font>
    </dxf>
    <dxf>
      <font>
        <strike val="0"/>
        <outline val="0"/>
        <shadow val="0"/>
        <u val="none"/>
        <vertAlign val="baseline"/>
        <sz val="12"/>
        <color theme="1"/>
        <name val="Cambria"/>
        <scheme val="minor"/>
      </font>
    </dxf>
    <dxf>
      <font>
        <strike val="0"/>
        <outline val="0"/>
        <shadow val="0"/>
        <u val="none"/>
        <vertAlign val="baseline"/>
        <sz val="12"/>
        <color theme="1"/>
        <name val="Cambria"/>
        <scheme val="minor"/>
      </font>
    </dxf>
    <dxf>
      <font>
        <strike val="0"/>
        <outline val="0"/>
        <shadow val="0"/>
        <u val="none"/>
        <vertAlign val="baseline"/>
        <sz val="12"/>
        <color theme="1"/>
        <name val="Cambria"/>
        <scheme val="minor"/>
      </font>
    </dxf>
    <dxf>
      <font>
        <strike val="0"/>
        <outline val="0"/>
        <shadow val="0"/>
        <u val="none"/>
        <vertAlign val="baseline"/>
        <sz val="12"/>
        <color theme="1"/>
        <name val="Cambria"/>
        <scheme val="minor"/>
      </font>
    </dxf>
    <dxf>
      <font>
        <strike val="0"/>
        <outline val="0"/>
        <shadow val="0"/>
        <u val="none"/>
        <vertAlign val="baseline"/>
        <sz val="12"/>
        <color theme="6"/>
        <name val="Cambria"/>
        <scheme val="minor"/>
      </font>
      <numFmt numFmtId="0" formatCode="General"/>
    </dxf>
    <dxf>
      <fill>
        <patternFill patternType="none">
          <fgColor indexed="64"/>
          <bgColor auto="1"/>
        </patternFill>
      </fill>
    </dxf>
    <dxf>
      <font>
        <strike val="0"/>
        <outline val="0"/>
        <shadow val="0"/>
        <u val="none"/>
        <vertAlign val="baseline"/>
        <sz val="12"/>
        <color theme="1"/>
        <name val="Cambria"/>
        <scheme val="minor"/>
      </font>
    </dxf>
    <dxf>
      <font>
        <strike val="0"/>
        <outline val="0"/>
        <shadow val="0"/>
        <u val="none"/>
        <vertAlign val="baseline"/>
        <sz val="12"/>
        <color theme="1"/>
        <name val="Cambria"/>
        <scheme val="minor"/>
      </font>
    </dxf>
    <dxf>
      <font>
        <strike val="0"/>
        <outline val="0"/>
        <shadow val="0"/>
        <u val="none"/>
        <vertAlign val="baseline"/>
        <sz val="12"/>
        <color theme="1"/>
        <name val="Cambria"/>
        <scheme val="minor"/>
      </font>
    </dxf>
    <dxf>
      <font>
        <strike val="0"/>
        <outline val="0"/>
        <shadow val="0"/>
        <u val="none"/>
        <vertAlign val="baseline"/>
        <sz val="12"/>
        <color theme="1"/>
        <name val="Cambria"/>
        <scheme val="minor"/>
      </font>
    </dxf>
    <dxf>
      <font>
        <strike val="0"/>
        <outline val="0"/>
        <shadow val="0"/>
        <u val="none"/>
        <vertAlign val="baseline"/>
        <sz val="12"/>
        <color theme="1"/>
        <name val="Cambria"/>
        <scheme val="minor"/>
      </font>
    </dxf>
    <dxf>
      <font>
        <strike val="0"/>
        <outline val="0"/>
        <shadow val="0"/>
        <u val="none"/>
        <vertAlign val="baseline"/>
        <sz val="12"/>
        <color theme="1"/>
        <name val="Cambria"/>
        <scheme val="minor"/>
      </font>
    </dxf>
    <dxf>
      <font>
        <strike val="0"/>
        <outline val="0"/>
        <shadow val="0"/>
        <u val="none"/>
        <vertAlign val="baseline"/>
        <sz val="12"/>
        <color theme="6"/>
        <name val="Cambria"/>
        <scheme val="minor"/>
      </font>
      <numFmt numFmtId="0" formatCode="General"/>
    </dxf>
    <dxf>
      <font>
        <strike val="0"/>
        <outline val="0"/>
        <shadow val="0"/>
        <u val="none"/>
        <vertAlign val="baseline"/>
        <sz val="12"/>
        <color theme="1"/>
        <name val="Cambria"/>
        <scheme val="minor"/>
      </font>
    </dxf>
    <dxf>
      <font>
        <strike val="0"/>
        <outline val="0"/>
        <shadow val="0"/>
        <u val="none"/>
        <vertAlign val="baseline"/>
        <sz val="12"/>
        <color theme="1"/>
        <name val="Cambria"/>
        <scheme val="minor"/>
      </font>
    </dxf>
    <dxf>
      <font>
        <strike val="0"/>
        <outline val="0"/>
        <shadow val="0"/>
        <u val="none"/>
        <vertAlign val="baseline"/>
        <sz val="12"/>
        <color theme="1"/>
        <name val="Cambria"/>
        <scheme val="minor"/>
      </font>
    </dxf>
    <dxf>
      <font>
        <strike val="0"/>
        <outline val="0"/>
        <shadow val="0"/>
        <u val="none"/>
        <vertAlign val="baseline"/>
        <sz val="12"/>
        <color theme="1"/>
        <name val="Cambria"/>
        <scheme val="minor"/>
      </font>
    </dxf>
    <dxf>
      <font>
        <strike val="0"/>
        <outline val="0"/>
        <shadow val="0"/>
        <u val="none"/>
        <vertAlign val="baseline"/>
        <sz val="12"/>
        <color theme="1"/>
        <name val="Cambria"/>
        <scheme val="minor"/>
      </font>
    </dxf>
    <dxf>
      <font>
        <strike val="0"/>
        <outline val="0"/>
        <shadow val="0"/>
        <u val="none"/>
        <vertAlign val="baseline"/>
        <sz val="12"/>
        <color theme="1"/>
        <name val="Cambria"/>
        <scheme val="minor"/>
      </font>
    </dxf>
    <dxf>
      <font>
        <strike val="0"/>
        <outline val="0"/>
        <shadow val="0"/>
        <u val="none"/>
        <vertAlign val="baseline"/>
        <sz val="12"/>
        <color theme="6"/>
        <name val="Cambria"/>
        <scheme val="minor"/>
      </font>
      <numFmt numFmtId="0" formatCode="General"/>
    </dxf>
    <dxf>
      <font>
        <strike val="0"/>
        <outline val="0"/>
        <shadow val="0"/>
        <u val="none"/>
        <vertAlign val="baseline"/>
        <sz val="12"/>
        <color theme="1"/>
        <name val="Cambria"/>
        <scheme val="minor"/>
      </font>
      <alignment horizontal="general" vertical="center" textRotation="0" wrapText="0" indent="0" justifyLastLine="0" shrinkToFit="0" readingOrder="0"/>
    </dxf>
    <dxf>
      <font>
        <strike val="0"/>
        <outline val="0"/>
        <shadow val="0"/>
        <u val="none"/>
        <vertAlign val="baseline"/>
        <sz val="12"/>
        <color theme="1"/>
        <name val="Cambria"/>
        <scheme val="minor"/>
      </font>
    </dxf>
    <dxf>
      <font>
        <strike val="0"/>
        <outline val="0"/>
        <shadow val="0"/>
        <u val="none"/>
        <vertAlign val="baseline"/>
        <sz val="12"/>
        <color theme="1"/>
        <name val="Cambria"/>
        <scheme val="minor"/>
      </font>
    </dxf>
    <dxf>
      <font>
        <strike val="0"/>
        <outline val="0"/>
        <shadow val="0"/>
        <u val="none"/>
        <vertAlign val="baseline"/>
        <sz val="12"/>
        <color theme="1"/>
        <name val="Cambria"/>
        <scheme val="minor"/>
      </font>
    </dxf>
    <dxf>
      <font>
        <strike val="0"/>
        <outline val="0"/>
        <shadow val="0"/>
        <u val="none"/>
        <vertAlign val="baseline"/>
        <sz val="12"/>
        <color theme="1"/>
        <name val="Cambria"/>
        <scheme val="minor"/>
      </font>
    </dxf>
    <dxf>
      <font>
        <strike val="0"/>
        <outline val="0"/>
        <shadow val="0"/>
        <u val="none"/>
        <vertAlign val="baseline"/>
        <sz val="12"/>
        <color theme="1"/>
        <name val="Cambria"/>
        <scheme val="minor"/>
      </font>
    </dxf>
    <dxf>
      <font>
        <strike val="0"/>
        <outline val="0"/>
        <shadow val="0"/>
        <u val="none"/>
        <vertAlign val="baseline"/>
        <sz val="12"/>
        <color theme="6"/>
        <name val="Cambria"/>
        <scheme val="minor"/>
      </font>
      <numFmt numFmtId="0" formatCode="General"/>
    </dxf>
    <dxf>
      <font>
        <strike val="0"/>
        <outline val="0"/>
        <shadow val="0"/>
        <u val="none"/>
        <vertAlign val="baseline"/>
        <sz val="12"/>
        <color theme="1"/>
        <name val="Cambria"/>
        <scheme val="minor"/>
      </font>
    </dxf>
    <dxf>
      <font>
        <strike val="0"/>
        <outline val="0"/>
        <shadow val="0"/>
        <u val="none"/>
        <vertAlign val="baseline"/>
        <sz val="12"/>
        <color theme="1"/>
        <name val="Cambria"/>
        <scheme val="minor"/>
      </font>
    </dxf>
    <dxf>
      <font>
        <strike val="0"/>
        <outline val="0"/>
        <shadow val="0"/>
        <u val="none"/>
        <vertAlign val="baseline"/>
        <sz val="12"/>
        <color theme="1"/>
        <name val="Cambria"/>
        <scheme val="minor"/>
      </font>
    </dxf>
    <dxf>
      <font>
        <strike val="0"/>
        <outline val="0"/>
        <shadow val="0"/>
        <u val="none"/>
        <vertAlign val="baseline"/>
        <sz val="12"/>
        <color theme="1"/>
        <name val="Cambria"/>
        <scheme val="minor"/>
      </font>
    </dxf>
    <dxf>
      <font>
        <strike val="0"/>
        <outline val="0"/>
        <shadow val="0"/>
        <u val="none"/>
        <vertAlign val="baseline"/>
        <sz val="12"/>
        <color theme="1"/>
        <name val="Cambria"/>
        <scheme val="minor"/>
      </font>
    </dxf>
    <dxf>
      <font>
        <strike val="0"/>
        <outline val="0"/>
        <shadow val="0"/>
        <u val="none"/>
        <vertAlign val="baseline"/>
        <sz val="12"/>
        <color theme="1"/>
        <name val="Cambria"/>
        <scheme val="minor"/>
      </font>
    </dxf>
    <dxf>
      <font>
        <strike val="0"/>
        <outline val="0"/>
        <shadow val="0"/>
        <u val="none"/>
        <vertAlign val="baseline"/>
        <sz val="12"/>
        <color theme="6"/>
        <name val="Cambria"/>
        <scheme val="minor"/>
      </font>
      <numFmt numFmtId="0" formatCode="General"/>
    </dxf>
    <dxf>
      <fill>
        <patternFill patternType="none">
          <fgColor indexed="64"/>
          <bgColor auto="1"/>
        </patternFill>
      </fill>
    </dxf>
    <dxf>
      <font>
        <strike val="0"/>
        <outline val="0"/>
        <shadow val="0"/>
        <u val="none"/>
        <vertAlign val="baseline"/>
        <sz val="12"/>
        <color theme="1"/>
        <name val="Cambria"/>
        <scheme val="minor"/>
      </font>
    </dxf>
    <dxf>
      <font>
        <strike val="0"/>
        <outline val="0"/>
        <shadow val="0"/>
        <u val="none"/>
        <vertAlign val="baseline"/>
        <sz val="12"/>
        <color theme="1"/>
        <name val="Cambria"/>
        <scheme val="minor"/>
      </font>
    </dxf>
    <dxf>
      <font>
        <strike val="0"/>
        <outline val="0"/>
        <shadow val="0"/>
        <u val="none"/>
        <vertAlign val="baseline"/>
        <sz val="12"/>
        <color theme="1"/>
        <name val="Cambria"/>
        <scheme val="minor"/>
      </font>
    </dxf>
    <dxf>
      <font>
        <strike val="0"/>
        <outline val="0"/>
        <shadow val="0"/>
        <u val="none"/>
        <vertAlign val="baseline"/>
        <sz val="12"/>
        <color theme="1"/>
        <name val="Cambria"/>
        <scheme val="minor"/>
      </font>
    </dxf>
    <dxf>
      <font>
        <strike val="0"/>
        <outline val="0"/>
        <shadow val="0"/>
        <u val="none"/>
        <vertAlign val="baseline"/>
        <sz val="12"/>
        <color theme="1"/>
        <name val="Cambria"/>
        <scheme val="minor"/>
      </font>
    </dxf>
    <dxf>
      <font>
        <strike val="0"/>
        <outline val="0"/>
        <shadow val="0"/>
        <u val="none"/>
        <vertAlign val="baseline"/>
        <sz val="12"/>
        <color theme="1"/>
        <name val="Cambria"/>
        <scheme val="minor"/>
      </font>
    </dxf>
    <dxf>
      <font>
        <strike val="0"/>
        <outline val="0"/>
        <shadow val="0"/>
        <u val="none"/>
        <vertAlign val="baseline"/>
        <sz val="12"/>
        <color theme="6"/>
        <name val="Cambria"/>
        <scheme val="minor"/>
      </font>
      <numFmt numFmtId="0" formatCode="General"/>
    </dxf>
    <dxf>
      <font>
        <strike val="0"/>
        <outline val="0"/>
        <shadow val="0"/>
        <u val="none"/>
        <vertAlign val="baseline"/>
        <sz val="12"/>
        <color theme="1"/>
        <name val="Cambria"/>
        <scheme val="minor"/>
      </font>
    </dxf>
    <dxf>
      <font>
        <strike val="0"/>
        <outline val="0"/>
        <shadow val="0"/>
        <u val="none"/>
        <vertAlign val="baseline"/>
        <sz val="12"/>
        <color theme="1"/>
        <name val="Cambria"/>
        <scheme val="minor"/>
      </font>
    </dxf>
    <dxf>
      <font>
        <strike val="0"/>
        <outline val="0"/>
        <shadow val="0"/>
        <u val="none"/>
        <vertAlign val="baseline"/>
        <sz val="12"/>
        <color theme="1"/>
        <name val="Cambria"/>
        <scheme val="minor"/>
      </font>
    </dxf>
    <dxf>
      <font>
        <strike val="0"/>
        <outline val="0"/>
        <shadow val="0"/>
        <u val="none"/>
        <vertAlign val="baseline"/>
        <sz val="12"/>
        <color theme="1"/>
        <name val="Cambria"/>
        <scheme val="minor"/>
      </font>
    </dxf>
    <dxf>
      <font>
        <strike val="0"/>
        <outline val="0"/>
        <shadow val="0"/>
        <u val="none"/>
        <vertAlign val="baseline"/>
        <sz val="12"/>
        <color theme="1"/>
        <name val="Cambria"/>
        <scheme val="minor"/>
      </font>
    </dxf>
    <dxf>
      <font>
        <strike val="0"/>
        <outline val="0"/>
        <shadow val="0"/>
        <u val="none"/>
        <vertAlign val="baseline"/>
        <sz val="12"/>
        <color theme="6"/>
        <name val="Cambria"/>
        <scheme val="minor"/>
      </font>
      <numFmt numFmtId="0" formatCode="General"/>
      <alignment horizontal="center" vertical="center" textRotation="0" indent="0" justifyLastLine="0" shrinkToFit="0" readingOrder="0"/>
    </dxf>
    <dxf>
      <font>
        <strike val="0"/>
        <outline val="0"/>
        <shadow val="0"/>
        <u val="none"/>
        <vertAlign val="baseline"/>
        <sz val="12"/>
        <color theme="1"/>
        <name val="Cambria"/>
        <scheme val="minor"/>
      </font>
    </dxf>
    <dxf>
      <font>
        <strike val="0"/>
        <outline val="0"/>
        <shadow val="0"/>
        <u val="none"/>
        <vertAlign val="baseline"/>
        <sz val="12"/>
        <color theme="1"/>
        <name val="Cambria"/>
        <scheme val="minor"/>
      </font>
    </dxf>
    <dxf>
      <font>
        <strike val="0"/>
        <outline val="0"/>
        <shadow val="0"/>
        <u val="none"/>
        <vertAlign val="baseline"/>
        <sz val="12"/>
        <color theme="1"/>
        <name val="Cambria"/>
        <scheme val="minor"/>
      </font>
    </dxf>
    <dxf>
      <font>
        <strike val="0"/>
        <outline val="0"/>
        <shadow val="0"/>
        <u val="none"/>
        <vertAlign val="baseline"/>
        <sz val="12"/>
        <color theme="1"/>
        <name val="Cambria"/>
        <scheme val="minor"/>
      </font>
    </dxf>
    <dxf>
      <font>
        <strike val="0"/>
        <outline val="0"/>
        <shadow val="0"/>
        <u val="none"/>
        <vertAlign val="baseline"/>
        <sz val="12"/>
        <color theme="1"/>
        <name val="Cambria"/>
        <scheme val="minor"/>
      </font>
    </dxf>
    <dxf>
      <font>
        <strike val="0"/>
        <outline val="0"/>
        <shadow val="0"/>
        <u val="none"/>
        <vertAlign val="baseline"/>
        <sz val="12"/>
        <color theme="1"/>
        <name val="Cambria"/>
        <scheme val="minor"/>
      </font>
    </dxf>
    <dxf>
      <font>
        <strike val="0"/>
        <outline val="0"/>
        <shadow val="0"/>
        <u val="none"/>
        <vertAlign val="baseline"/>
        <sz val="12"/>
        <color theme="6"/>
        <name val="Cambria"/>
        <scheme val="minor"/>
      </font>
      <numFmt numFmtId="0" formatCode="General"/>
    </dxf>
    <dxf>
      <font>
        <strike val="0"/>
        <outline val="0"/>
        <shadow val="0"/>
        <u val="none"/>
        <vertAlign val="baseline"/>
        <sz val="12"/>
        <color auto="1"/>
        <name val="Cambria"/>
        <scheme val="minor"/>
      </font>
    </dxf>
    <dxf>
      <font>
        <strike val="0"/>
        <outline val="0"/>
        <shadow val="0"/>
        <u val="none"/>
        <vertAlign val="baseline"/>
        <sz val="12"/>
        <color auto="1"/>
        <name val="Cambria"/>
        <scheme val="minor"/>
      </font>
    </dxf>
    <dxf>
      <font>
        <strike val="0"/>
        <outline val="0"/>
        <shadow val="0"/>
        <u val="none"/>
        <vertAlign val="baseline"/>
        <sz val="12"/>
        <color auto="1"/>
        <name val="Cambria"/>
        <scheme val="minor"/>
      </font>
    </dxf>
    <dxf>
      <font>
        <strike val="0"/>
        <outline val="0"/>
        <shadow val="0"/>
        <u val="none"/>
        <vertAlign val="baseline"/>
        <sz val="12"/>
        <color auto="1"/>
        <name val="Cambria"/>
        <scheme val="minor"/>
      </font>
    </dxf>
    <dxf>
      <font>
        <strike val="0"/>
        <outline val="0"/>
        <shadow val="0"/>
        <u val="none"/>
        <vertAlign val="baseline"/>
        <sz val="12"/>
        <color auto="1"/>
        <name val="Cambria"/>
        <scheme val="minor"/>
      </font>
    </dxf>
    <dxf>
      <font>
        <strike val="0"/>
        <outline val="0"/>
        <shadow val="0"/>
        <u val="none"/>
        <vertAlign val="baseline"/>
        <sz val="12"/>
        <color auto="1"/>
        <name val="Cambria"/>
        <scheme val="minor"/>
      </font>
      <numFmt numFmtId="0" formatCode="General"/>
      <fill>
        <patternFill>
          <fgColor indexed="64"/>
          <bgColor theme="4" tint="0.39997558519241921"/>
        </patternFill>
      </fill>
    </dxf>
    <dxf>
      <font>
        <strike val="0"/>
        <outline val="0"/>
        <shadow val="0"/>
        <u val="none"/>
        <vertAlign val="baseline"/>
        <sz val="12"/>
        <color auto="1"/>
        <name val="Cambria"/>
        <scheme val="minor"/>
      </font>
    </dxf>
    <dxf>
      <font>
        <strike val="0"/>
        <outline val="0"/>
        <shadow val="0"/>
        <u val="none"/>
        <vertAlign val="baseline"/>
        <sz val="12"/>
        <color auto="1"/>
        <name val="Cambria"/>
        <scheme val="minor"/>
      </font>
      <numFmt numFmtId="30" formatCode="@"/>
    </dxf>
    <dxf>
      <font>
        <strike val="0"/>
        <outline val="0"/>
        <shadow val="0"/>
        <u val="none"/>
        <vertAlign val="baseline"/>
        <sz val="12"/>
        <color auto="1"/>
        <name val="Cambria"/>
        <scheme val="minor"/>
      </font>
    </dxf>
    <dxf>
      <font>
        <strike val="0"/>
        <outline val="0"/>
        <shadow val="0"/>
        <u val="none"/>
        <vertAlign val="baseline"/>
        <sz val="12"/>
        <color auto="1"/>
        <name val="Cambria"/>
        <scheme val="minor"/>
      </font>
      <numFmt numFmtId="30" formatCode="@"/>
    </dxf>
    <dxf>
      <font>
        <strike val="0"/>
        <outline val="0"/>
        <shadow val="0"/>
        <u val="none"/>
        <vertAlign val="baseline"/>
        <sz val="12"/>
        <color auto="1"/>
        <name val="Cambria"/>
        <scheme val="minor"/>
      </font>
    </dxf>
    <dxf>
      <font>
        <strike val="0"/>
        <outline val="0"/>
        <shadow val="0"/>
        <u val="none"/>
        <vertAlign val="baseline"/>
        <sz val="12"/>
        <color auto="1"/>
        <name val="Cambria"/>
        <scheme val="minor"/>
      </font>
    </dxf>
    <dxf>
      <border>
        <right/>
      </border>
    </dxf>
    <dxf>
      <font>
        <b/>
        <i val="0"/>
        <color theme="0"/>
      </font>
      <fill>
        <patternFill>
          <bgColor theme="6"/>
        </patternFill>
      </fill>
      <border>
        <vertical/>
      </border>
    </dxf>
    <dxf>
      <font>
        <color theme="3"/>
      </font>
      <fill>
        <patternFill>
          <bgColor theme="0"/>
        </patternFill>
      </fill>
      <border diagonalUp="0" diagonalDown="0">
        <left/>
        <right/>
        <top/>
        <bottom/>
        <vertical style="thin">
          <color theme="0" tint="-0.499984740745262"/>
        </vertical>
        <horizontal style="thin">
          <color theme="0" tint="-0.499984740745262"/>
        </horizontal>
      </border>
    </dxf>
  </dxfs>
  <tableStyles count="1" defaultTableStyle="TableStyleMedium2" defaultPivotStyle="PivotStyleLight16">
    <tableStyle name="Children" pivot="0" count="3" xr9:uid="{00000000-0011-0000-FFFF-FFFF00000000}">
      <tableStyleElement type="wholeTable" dxfId="228"/>
      <tableStyleElement type="headerRow" dxfId="227"/>
      <tableStyleElement type="firstColumn" dxfId="226"/>
    </tableStyle>
  </tableStyles>
  <colors>
    <mruColors>
      <color rgb="FF0EC4C4"/>
      <color rgb="FF12A2A2"/>
      <color rgb="FFEA8D26"/>
      <color rgb="FFA1A428"/>
      <color rgb="FFDFC3B3"/>
      <color rgb="FFD97C15"/>
      <color rgb="FF0B9D9A"/>
      <color rgb="FF0DBBB7"/>
      <color rgb="FFF2F0D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1.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3" Type="http://schemas.openxmlformats.org/officeDocument/2006/relationships/hyperlink" Target="#'Alex&amp;Marg Anderson'!A1"/><Relationship Id="rId18" Type="http://schemas.openxmlformats.org/officeDocument/2006/relationships/hyperlink" Target="#'Maternal GG Grandparents 2'!A1"/><Relationship Id="rId26" Type="http://schemas.openxmlformats.org/officeDocument/2006/relationships/hyperlink" Target="#'George Norrie&amp;Ann Duncan'!A1"/><Relationship Id="rId3" Type="http://schemas.openxmlformats.org/officeDocument/2006/relationships/hyperlink" Target="#'Maternal G Grandparents 2'!A1"/><Relationship Id="rId21" Type="http://schemas.openxmlformats.org/officeDocument/2006/relationships/hyperlink" Target="#'David &amp; Martha Magee'!A1"/><Relationship Id="rId7" Type="http://schemas.openxmlformats.org/officeDocument/2006/relationships/hyperlink" Target="#'Geo&amp;Barb'!A1"/><Relationship Id="rId12" Type="http://schemas.openxmlformats.org/officeDocument/2006/relationships/hyperlink" Target="#'Geo Jack&amp;Marg King'!A1"/><Relationship Id="rId17" Type="http://schemas.openxmlformats.org/officeDocument/2006/relationships/hyperlink" Target="#'Thornton&amp;Louisa'!A1"/><Relationship Id="rId25" Type="http://schemas.openxmlformats.org/officeDocument/2006/relationships/hyperlink" Target="#'Paternal Grandparents'!A1"/><Relationship Id="rId33" Type="http://schemas.openxmlformats.org/officeDocument/2006/relationships/hyperlink" Target="#'AlexClyne&amp;ChristianTaylor'!A1"/><Relationship Id="rId2" Type="http://schemas.openxmlformats.org/officeDocument/2006/relationships/hyperlink" Target="#'Paternal G Grandparents 1'!A1"/><Relationship Id="rId16" Type="http://schemas.openxmlformats.org/officeDocument/2006/relationships/hyperlink" Target="#'Geo&amp;Eliz Murray'!A1"/><Relationship Id="rId20" Type="http://schemas.openxmlformats.org/officeDocument/2006/relationships/hyperlink" Target="#'Wm&amp;Mary Balance'!A1"/><Relationship Id="rId29" Type="http://schemas.openxmlformats.org/officeDocument/2006/relationships/hyperlink" Target="#'Walter&amp;Marg Murray'!A1"/><Relationship Id="rId1" Type="http://schemas.openxmlformats.org/officeDocument/2006/relationships/hyperlink" Target="#'Maternal Grandparents'!A1"/><Relationship Id="rId6" Type="http://schemas.openxmlformats.org/officeDocument/2006/relationships/hyperlink" Target="#'Wm&amp;Barb Rob'!A1"/><Relationship Id="rId11" Type="http://schemas.openxmlformats.org/officeDocument/2006/relationships/hyperlink" Target="#'Paternal GG Grandparents 1'!A1"/><Relationship Id="rId24" Type="http://schemas.openxmlformats.org/officeDocument/2006/relationships/hyperlink" Target="#'Geo McRobbie &amp; Eliz'!A1"/><Relationship Id="rId32" Type="http://schemas.openxmlformats.org/officeDocument/2006/relationships/hyperlink" Target="#'Arch&amp;Jane Duncan'!A1"/><Relationship Id="rId5" Type="http://schemas.openxmlformats.org/officeDocument/2006/relationships/hyperlink" Target="#'Wm&amp; Eliz'!A7"/><Relationship Id="rId15" Type="http://schemas.openxmlformats.org/officeDocument/2006/relationships/hyperlink" Target="#'Alex&amp;Magdal'!A1"/><Relationship Id="rId23" Type="http://schemas.openxmlformats.org/officeDocument/2006/relationships/hyperlink" Target="#'Jas Thom &amp; Ann Wallace'!A1"/><Relationship Id="rId28" Type="http://schemas.openxmlformats.org/officeDocument/2006/relationships/hyperlink" Target="#'Alex Knox&amp;Eliz Murray'!A1"/><Relationship Id="rId10" Type="http://schemas.openxmlformats.org/officeDocument/2006/relationships/hyperlink" Target="#'James&amp;Mary S'!A1"/><Relationship Id="rId19" Type="http://schemas.openxmlformats.org/officeDocument/2006/relationships/hyperlink" Target="#'Wm&amp;Isabella Begg'!A1"/><Relationship Id="rId31" Type="http://schemas.openxmlformats.org/officeDocument/2006/relationships/hyperlink" Target="#'James&amp;Is Knox'!A1"/><Relationship Id="rId4" Type="http://schemas.openxmlformats.org/officeDocument/2006/relationships/hyperlink" Target="#'Maternal G Grandparents 1'!A1"/><Relationship Id="rId9" Type="http://schemas.openxmlformats.org/officeDocument/2006/relationships/hyperlink" Target="#'Geo&amp;Sara'!A1"/><Relationship Id="rId14" Type="http://schemas.openxmlformats.org/officeDocument/2006/relationships/hyperlink" Target="#'Geo&amp;Elpet Anderson'!A1"/><Relationship Id="rId22" Type="http://schemas.openxmlformats.org/officeDocument/2006/relationships/hyperlink" Target="#'Joseph&amp;Eliz Ballance'!A1"/><Relationship Id="rId27" Type="http://schemas.openxmlformats.org/officeDocument/2006/relationships/hyperlink" Target="#'Paternal G Grandparents 2'!A1"/><Relationship Id="rId30" Type="http://schemas.openxmlformats.org/officeDocument/2006/relationships/hyperlink" Target="#'Wm&amp;Jane Knox'!A1"/><Relationship Id="rId8" Type="http://schemas.openxmlformats.org/officeDocument/2006/relationships/hyperlink" Target="#'Ben&amp;Eliz Rich'!A1"/></Relationships>
</file>

<file path=xl/drawings/_rels/drawing10.xml.rels><?xml version="1.0" encoding="UTF-8" standalone="yes"?>
<Relationships xmlns="http://schemas.openxmlformats.org/package/2006/relationships"><Relationship Id="rId3" Type="http://schemas.openxmlformats.org/officeDocument/2006/relationships/hyperlink" Target="#MGGrandparents2"/><Relationship Id="rId2" Type="http://schemas.openxmlformats.org/officeDocument/2006/relationships/image" Target="../media/image6.png"/><Relationship Id="rId1" Type="http://schemas.openxmlformats.org/officeDocument/2006/relationships/image" Target="../media/image5.png"/></Relationships>
</file>

<file path=xl/drawings/_rels/drawing11.xml.rels><?xml version="1.0" encoding="UTF-8" standalone="yes"?>
<Relationships xmlns="http://schemas.openxmlformats.org/package/2006/relationships"><Relationship Id="rId2" Type="http://schemas.openxmlformats.org/officeDocument/2006/relationships/hyperlink" Target="#'Family Tree'!K26"/><Relationship Id="rId1" Type="http://schemas.openxmlformats.org/officeDocument/2006/relationships/image" Target="../media/image6.png"/></Relationships>
</file>

<file path=xl/drawings/_rels/drawing12.xml.rels><?xml version="1.0" encoding="UTF-8" standalone="yes"?>
<Relationships xmlns="http://schemas.openxmlformats.org/package/2006/relationships"><Relationship Id="rId2" Type="http://schemas.openxmlformats.org/officeDocument/2006/relationships/hyperlink" Target="#'Family Tree'!K246"/><Relationship Id="rId1" Type="http://schemas.openxmlformats.org/officeDocument/2006/relationships/image" Target="../media/image6.png"/></Relationships>
</file>

<file path=xl/drawings/_rels/drawing13.xml.rels><?xml version="1.0" encoding="UTF-8" standalone="yes"?>
<Relationships xmlns="http://schemas.openxmlformats.org/package/2006/relationships"><Relationship Id="rId2" Type="http://schemas.openxmlformats.org/officeDocument/2006/relationships/hyperlink" Target="#'Family Tree'!K267"/><Relationship Id="rId1" Type="http://schemas.openxmlformats.org/officeDocument/2006/relationships/image" Target="../media/image6.png"/></Relationships>
</file>

<file path=xl/drawings/_rels/drawing14.xml.rels><?xml version="1.0" encoding="UTF-8" standalone="yes"?>
<Relationships xmlns="http://schemas.openxmlformats.org/package/2006/relationships"><Relationship Id="rId3" Type="http://schemas.openxmlformats.org/officeDocument/2006/relationships/hyperlink" Target="#'Family Tree'!K370"/><Relationship Id="rId2" Type="http://schemas.openxmlformats.org/officeDocument/2006/relationships/image" Target="../media/image2.png"/><Relationship Id="rId1" Type="http://schemas.openxmlformats.org/officeDocument/2006/relationships/image" Target="../media/image3.png"/></Relationships>
</file>

<file path=xl/drawings/_rels/drawing15.xml.rels><?xml version="1.0" encoding="UTF-8" standalone="yes"?>
<Relationships xmlns="http://schemas.openxmlformats.org/package/2006/relationships"><Relationship Id="rId2" Type="http://schemas.openxmlformats.org/officeDocument/2006/relationships/hyperlink" Target="#'Family Tree'!P410"/><Relationship Id="rId1" Type="http://schemas.openxmlformats.org/officeDocument/2006/relationships/image" Target="../media/image6.png"/></Relationships>
</file>

<file path=xl/drawings/_rels/drawing16.xml.rels><?xml version="1.0" encoding="UTF-8" standalone="yes"?>
<Relationships xmlns="http://schemas.openxmlformats.org/package/2006/relationships"><Relationship Id="rId3" Type="http://schemas.openxmlformats.org/officeDocument/2006/relationships/hyperlink" Target="https://en.wikipedia.org/wiki/James_Robertson_(moderator)" TargetMode="External"/><Relationship Id="rId2" Type="http://schemas.openxmlformats.org/officeDocument/2006/relationships/hyperlink" Target="#'Family Tree'!P310"/><Relationship Id="rId1" Type="http://schemas.openxmlformats.org/officeDocument/2006/relationships/image" Target="../media/image6.png"/></Relationships>
</file>

<file path=xl/drawings/_rels/drawing17.xml.rels><?xml version="1.0" encoding="UTF-8" standalone="yes"?>
<Relationships xmlns="http://schemas.openxmlformats.org/package/2006/relationships"><Relationship Id="rId3" Type="http://schemas.openxmlformats.org/officeDocument/2006/relationships/hyperlink" Target="#'Family Tree'!K410"/><Relationship Id="rId2" Type="http://schemas.openxmlformats.org/officeDocument/2006/relationships/image" Target="../media/image2.png"/><Relationship Id="rId1" Type="http://schemas.openxmlformats.org/officeDocument/2006/relationships/image" Target="../media/image3.png"/></Relationships>
</file>

<file path=xl/drawings/_rels/drawing18.xml.rels><?xml version="1.0" encoding="UTF-8" standalone="yes"?>
<Relationships xmlns="http://schemas.openxmlformats.org/package/2006/relationships"><Relationship Id="rId1" Type="http://schemas.openxmlformats.org/officeDocument/2006/relationships/hyperlink" Target="#'Family Tree'!M34"/></Relationships>
</file>

<file path=xl/drawings/_rels/drawing19.xml.rels><?xml version="1.0" encoding="UTF-8" standalone="yes"?>
<Relationships xmlns="http://schemas.openxmlformats.org/package/2006/relationships"><Relationship Id="rId1" Type="http://schemas.openxmlformats.org/officeDocument/2006/relationships/hyperlink" Target="#'Family Tree'!M351"/></Relationships>
</file>

<file path=xl/drawings/_rels/drawing2.xml.rels><?xml version="1.0" encoding="UTF-8" standalone="yes"?>
<Relationships xmlns="http://schemas.openxmlformats.org/package/2006/relationships"><Relationship Id="rId3" Type="http://schemas.openxmlformats.org/officeDocument/2006/relationships/hyperlink" Target="#'Family Tree'!M20"/><Relationship Id="rId2" Type="http://schemas.openxmlformats.org/officeDocument/2006/relationships/hyperlink" Target="#'Paternal Grandparents'!A1"/><Relationship Id="rId1" Type="http://schemas.openxmlformats.org/officeDocument/2006/relationships/hyperlink" Target="#'Paternal G Grandparents 1'!A1"/></Relationships>
</file>

<file path=xl/drawings/_rels/drawing20.xml.rels><?xml version="1.0" encoding="UTF-8" standalone="yes"?>
<Relationships xmlns="http://schemas.openxmlformats.org/package/2006/relationships"><Relationship Id="rId1" Type="http://schemas.openxmlformats.org/officeDocument/2006/relationships/hyperlink" Target="#'Family Tree'!M297"/></Relationships>
</file>

<file path=xl/drawings/_rels/drawing21.xml.rels><?xml version="1.0" encoding="UTF-8" standalone="yes"?>
<Relationships xmlns="http://schemas.openxmlformats.org/package/2006/relationships"><Relationship Id="rId1" Type="http://schemas.openxmlformats.org/officeDocument/2006/relationships/hyperlink" Target="#'Family Tree'!M237"/></Relationships>
</file>

<file path=xl/drawings/_rels/drawing22.xml.rels><?xml version="1.0" encoding="UTF-8" standalone="yes"?>
<Relationships xmlns="http://schemas.openxmlformats.org/package/2006/relationships"><Relationship Id="rId1" Type="http://schemas.openxmlformats.org/officeDocument/2006/relationships/hyperlink" Target="#'Family Tree'!M211"/></Relationships>
</file>

<file path=xl/drawings/_rels/drawing23.xml.rels><?xml version="1.0" encoding="UTF-8" standalone="yes"?>
<Relationships xmlns="http://schemas.openxmlformats.org/package/2006/relationships"><Relationship Id="rId1" Type="http://schemas.openxmlformats.org/officeDocument/2006/relationships/hyperlink" Target="#'Family Tree'!M179"/></Relationships>
</file>

<file path=xl/drawings/_rels/drawing24.xml.rels><?xml version="1.0" encoding="UTF-8" standalone="yes"?>
<Relationships xmlns="http://schemas.openxmlformats.org/package/2006/relationships"><Relationship Id="rId1" Type="http://schemas.openxmlformats.org/officeDocument/2006/relationships/hyperlink" Target="#'Family Tree'!R184"/></Relationships>
</file>

<file path=xl/drawings/_rels/drawing25.xml.rels><?xml version="1.0" encoding="UTF-8" standalone="yes"?>
<Relationships xmlns="http://schemas.openxmlformats.org/package/2006/relationships"><Relationship Id="rId1" Type="http://schemas.openxmlformats.org/officeDocument/2006/relationships/hyperlink" Target="#'Family Tree'!M261"/></Relationships>
</file>

<file path=xl/drawings/_rels/drawing26.xml.rels><?xml version="1.0" encoding="UTF-8" standalone="yes"?>
<Relationships xmlns="http://schemas.openxmlformats.org/package/2006/relationships"><Relationship Id="rId1" Type="http://schemas.openxmlformats.org/officeDocument/2006/relationships/hyperlink" Target="#'Family Tree'!M274"/></Relationships>
</file>

<file path=xl/drawings/_rels/drawing27.xml.rels><?xml version="1.0" encoding="UTF-8" standalone="yes"?>
<Relationships xmlns="http://schemas.openxmlformats.org/package/2006/relationships"><Relationship Id="rId1" Type="http://schemas.openxmlformats.org/officeDocument/2006/relationships/hyperlink" Target="#'Family Tree'!M373"/></Relationships>
</file>

<file path=xl/drawings/_rels/drawing28.xml.rels><?xml version="1.0" encoding="UTF-8" standalone="yes"?>
<Relationships xmlns="http://schemas.openxmlformats.org/package/2006/relationships"><Relationship Id="rId1" Type="http://schemas.openxmlformats.org/officeDocument/2006/relationships/hyperlink" Target="#'Family Tree'!M389"/></Relationships>
</file>

<file path=xl/drawings/_rels/drawing29.xml.rels><?xml version="1.0" encoding="UTF-8" standalone="yes"?>
<Relationships xmlns="http://schemas.openxmlformats.org/package/2006/relationships"><Relationship Id="rId1" Type="http://schemas.openxmlformats.org/officeDocument/2006/relationships/hyperlink" Target="#'Family Tree'!M401"/></Relationships>
</file>

<file path=xl/drawings/_rels/drawing3.xml.rels><?xml version="1.0" encoding="UTF-8" standalone="yes"?>
<Relationships xmlns="http://schemas.openxmlformats.org/package/2006/relationships"><Relationship Id="rId3" Type="http://schemas.openxmlformats.org/officeDocument/2006/relationships/hyperlink" Target="#'Paternal G Grandparents 1'!A1"/><Relationship Id="rId2" Type="http://schemas.openxmlformats.org/officeDocument/2006/relationships/image" Target="../media/image3.png"/><Relationship Id="rId1" Type="http://schemas.openxmlformats.org/officeDocument/2006/relationships/image" Target="../media/image2.png"/><Relationship Id="rId4" Type="http://schemas.openxmlformats.org/officeDocument/2006/relationships/hyperlink" Target="#'Family Tree'!E143"/></Relationships>
</file>

<file path=xl/drawings/_rels/drawing30.xml.rels><?xml version="1.0" encoding="UTF-8" standalone="yes"?>
<Relationships xmlns="http://schemas.openxmlformats.org/package/2006/relationships"><Relationship Id="rId1" Type="http://schemas.openxmlformats.org/officeDocument/2006/relationships/hyperlink" Target="#'Family Tree'!M416"/></Relationships>
</file>

<file path=xl/drawings/_rels/drawing31.xml.rels><?xml version="1.0" encoding="UTF-8" standalone="yes"?>
<Relationships xmlns="http://schemas.openxmlformats.org/package/2006/relationships"><Relationship Id="rId2" Type="http://schemas.openxmlformats.org/officeDocument/2006/relationships/hyperlink" Target="#'Family Tree'!R322"/><Relationship Id="rId1" Type="http://schemas.openxmlformats.org/officeDocument/2006/relationships/image" Target="../media/image6.png"/></Relationships>
</file>

<file path=xl/drawings/_rels/drawing32.xml.rels><?xml version="1.0" encoding="UTF-8" standalone="yes"?>
<Relationships xmlns="http://schemas.openxmlformats.org/package/2006/relationships"><Relationship Id="rId2" Type="http://schemas.openxmlformats.org/officeDocument/2006/relationships/hyperlink" Target="#'Family Tree'!T318"/><Relationship Id="rId1" Type="http://schemas.openxmlformats.org/officeDocument/2006/relationships/image" Target="../media/image6.png"/></Relationships>
</file>

<file path=xl/drawings/_rels/drawing33.xml.rels><?xml version="1.0" encoding="UTF-8" standalone="yes"?>
<Relationships xmlns="http://schemas.openxmlformats.org/package/2006/relationships"><Relationship Id="rId2" Type="http://schemas.openxmlformats.org/officeDocument/2006/relationships/hyperlink" Target="#'Family Tree'!R267"/><Relationship Id="rId1" Type="http://schemas.openxmlformats.org/officeDocument/2006/relationships/image" Target="../media/image6.png"/></Relationships>
</file>

<file path=xl/drawings/_rels/drawing34.xml.rels><?xml version="1.0" encoding="UTF-8" standalone="yes"?>
<Relationships xmlns="http://schemas.openxmlformats.org/package/2006/relationships"><Relationship Id="rId1" Type="http://schemas.openxmlformats.org/officeDocument/2006/relationships/hyperlink" Target="#'Family Tree'!R195"/></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4.jpg"/><Relationship Id="rId1" Type="http://schemas.openxmlformats.org/officeDocument/2006/relationships/image" Target="../media/image2.png"/><Relationship Id="rId6" Type="http://schemas.openxmlformats.org/officeDocument/2006/relationships/hyperlink" Target="#'Family Tree'!E297"/><Relationship Id="rId5" Type="http://schemas.openxmlformats.org/officeDocument/2006/relationships/hyperlink" Target="#'Maternal G Grandparents 1'!A1"/><Relationship Id="rId4" Type="http://schemas.openxmlformats.org/officeDocument/2006/relationships/hyperlink" Target="#'Maternal G Grandparents 2'!A1"/></Relationships>
</file>

<file path=xl/drawings/_rels/drawing5.xml.rels><?xml version="1.0" encoding="UTF-8" standalone="yes"?>
<Relationships xmlns="http://schemas.openxmlformats.org/package/2006/relationships"><Relationship Id="rId3" Type="http://schemas.openxmlformats.org/officeDocument/2006/relationships/hyperlink" Target="#PGGGrandfather1"/><Relationship Id="rId2" Type="http://schemas.openxmlformats.org/officeDocument/2006/relationships/image" Target="../media/image6.png"/><Relationship Id="rId1" Type="http://schemas.openxmlformats.org/officeDocument/2006/relationships/image" Target="../media/image5.png"/><Relationship Id="rId4" Type="http://schemas.openxmlformats.org/officeDocument/2006/relationships/hyperlink" Target="#'Family Tree'!H34"/></Relationships>
</file>

<file path=xl/drawings/_rels/drawing6.xml.rels><?xml version="1.0" encoding="UTF-8" standalone="yes"?>
<Relationships xmlns="http://schemas.openxmlformats.org/package/2006/relationships"><Relationship Id="rId3" Type="http://schemas.openxmlformats.org/officeDocument/2006/relationships/hyperlink" Target="#'Family Tree'!H177"/><Relationship Id="rId2" Type="http://schemas.openxmlformats.org/officeDocument/2006/relationships/image" Target="../media/image6.png"/><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2" Type="http://schemas.openxmlformats.org/officeDocument/2006/relationships/hyperlink" Target="#'Family Tree'!K171"/><Relationship Id="rId1" Type="http://schemas.openxmlformats.org/officeDocument/2006/relationships/image" Target="../media/image6.png"/></Relationships>
</file>

<file path=xl/drawings/_rels/drawing8.xml.rels><?xml version="1.0" encoding="UTF-8" standalone="yes"?>
<Relationships xmlns="http://schemas.openxmlformats.org/package/2006/relationships"><Relationship Id="rId2" Type="http://schemas.openxmlformats.org/officeDocument/2006/relationships/hyperlink" Target="#'Family Tree'!K227"/><Relationship Id="rId1" Type="http://schemas.openxmlformats.org/officeDocument/2006/relationships/image" Target="../media/image6.png"/></Relationships>
</file>

<file path=xl/drawings/_rels/drawing9.xml.rels><?xml version="1.0" encoding="UTF-8" standalone="yes"?>
<Relationships xmlns="http://schemas.openxmlformats.org/package/2006/relationships"><Relationship Id="rId3" Type="http://schemas.openxmlformats.org/officeDocument/2006/relationships/hyperlink" Target="#'Family Tree'!H259"/><Relationship Id="rId2" Type="http://schemas.openxmlformats.org/officeDocument/2006/relationships/image" Target="../media/image6.png"/><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4</xdr:col>
      <xdr:colOff>1093786</xdr:colOff>
      <xdr:row>292</xdr:row>
      <xdr:rowOff>381256</xdr:rowOff>
    </xdr:from>
    <xdr:to>
      <xdr:col>4</xdr:col>
      <xdr:colOff>2373946</xdr:colOff>
      <xdr:row>297</xdr:row>
      <xdr:rowOff>99316</xdr:rowOff>
    </xdr:to>
    <xdr:sp macro="" textlink="">
      <xdr:nvSpPr>
        <xdr:cNvPr id="19" name="View Grandparent2 Details" descr="&quot;&quot;" title="Grandparents 2 Details Navigation Button">
          <a:hlinkClick xmlns:r="http://schemas.openxmlformats.org/officeDocument/2006/relationships" r:id="rId1" tooltip="Click to view more tree details"/>
          <a:extLst>
            <a:ext uri="{FF2B5EF4-FFF2-40B4-BE49-F238E27FC236}">
              <a16:creationId xmlns:a16="http://schemas.microsoft.com/office/drawing/2014/main" id="{00000000-0008-0000-0100-000013000000}"/>
            </a:ext>
          </a:extLst>
        </xdr:cNvPr>
        <xdr:cNvSpPr>
          <a:spLocks/>
        </xdr:cNvSpPr>
      </xdr:nvSpPr>
      <xdr:spPr>
        <a:xfrm>
          <a:off x="16676686" y="108566206"/>
          <a:ext cx="1280160" cy="1280160"/>
        </a:xfrm>
        <a:prstGeom prst="ellipse">
          <a:avLst/>
        </a:prstGeom>
        <a:solidFill>
          <a:schemeClr val="bg1">
            <a:lumMod val="75000"/>
          </a:schemeClr>
        </a:solidFill>
        <a:ln>
          <a:noFill/>
        </a:ln>
        <a:effectLst/>
      </xdr:spPr>
      <xdr:style>
        <a:lnRef idx="1">
          <a:schemeClr val="accent5"/>
        </a:lnRef>
        <a:fillRef idx="3">
          <a:schemeClr val="accent5"/>
        </a:fillRef>
        <a:effectRef idx="2">
          <a:schemeClr val="accent5"/>
        </a:effectRef>
        <a:fontRef idx="minor">
          <a:schemeClr val="lt1"/>
        </a:fontRef>
      </xdr:style>
      <xdr:txBody>
        <a:bodyPr vertOverflow="clip" horzOverflow="clip" lIns="0" tIns="0" rIns="0" bIns="0" rtlCol="0" anchor="ctr"/>
        <a:lstStyle/>
        <a:p>
          <a:pPr marL="0" indent="0" algn="ctr"/>
          <a:r>
            <a:rPr lang="en-US" sz="1200">
              <a:solidFill>
                <a:schemeClr val="tx2">
                  <a:lumMod val="50000"/>
                </a:schemeClr>
              </a:solidFill>
              <a:latin typeface="+mj-lt"/>
              <a:ea typeface="+mn-ea"/>
              <a:cs typeface="+mn-cs"/>
            </a:rPr>
            <a:t>DETAILS</a:t>
          </a:r>
        </a:p>
      </xdr:txBody>
    </xdr:sp>
    <xdr:clientData fPrintsWithSheet="0"/>
  </xdr:twoCellAnchor>
  <xdr:twoCellAnchor>
    <xdr:from>
      <xdr:col>7</xdr:col>
      <xdr:colOff>1043754</xdr:colOff>
      <xdr:row>33</xdr:row>
      <xdr:rowOff>123892</xdr:rowOff>
    </xdr:from>
    <xdr:to>
      <xdr:col>7</xdr:col>
      <xdr:colOff>2323914</xdr:colOff>
      <xdr:row>35</xdr:row>
      <xdr:rowOff>278370</xdr:rowOff>
    </xdr:to>
    <xdr:sp macro="" textlink="">
      <xdr:nvSpPr>
        <xdr:cNvPr id="9" name="View Grandparent2 Details" descr="&quot;&quot;" title="Grandparents 2 Details Navigation Button">
          <a:hlinkClick xmlns:r="http://schemas.openxmlformats.org/officeDocument/2006/relationships" r:id="rId2" tooltip="Click to view more tree details"/>
          <a:extLst>
            <a:ext uri="{FF2B5EF4-FFF2-40B4-BE49-F238E27FC236}">
              <a16:creationId xmlns:a16="http://schemas.microsoft.com/office/drawing/2014/main" id="{00000000-0008-0000-0100-000009000000}"/>
            </a:ext>
          </a:extLst>
        </xdr:cNvPr>
        <xdr:cNvSpPr>
          <a:spLocks noChangeAspect="1"/>
        </xdr:cNvSpPr>
      </xdr:nvSpPr>
      <xdr:spPr>
        <a:xfrm>
          <a:off x="19764709" y="12229301"/>
          <a:ext cx="1280160" cy="1280160"/>
        </a:xfrm>
        <a:prstGeom prst="ellipse">
          <a:avLst/>
        </a:prstGeom>
        <a:solidFill>
          <a:schemeClr val="bg1">
            <a:lumMod val="75000"/>
          </a:schemeClr>
        </a:solidFill>
        <a:ln>
          <a:noFill/>
        </a:ln>
        <a:effectLst/>
      </xdr:spPr>
      <xdr:style>
        <a:lnRef idx="1">
          <a:schemeClr val="accent5"/>
        </a:lnRef>
        <a:fillRef idx="3">
          <a:schemeClr val="accent5"/>
        </a:fillRef>
        <a:effectRef idx="2">
          <a:schemeClr val="accent5"/>
        </a:effectRef>
        <a:fontRef idx="minor">
          <a:schemeClr val="lt1"/>
        </a:fontRef>
      </xdr:style>
      <xdr:txBody>
        <a:bodyPr vertOverflow="clip" horzOverflow="clip" lIns="0" tIns="0" rIns="0" bIns="0" rtlCol="0" anchor="ctr"/>
        <a:lstStyle/>
        <a:p>
          <a:pPr marL="0" indent="0" algn="ctr"/>
          <a:r>
            <a:rPr lang="en-US" sz="1200">
              <a:solidFill>
                <a:schemeClr val="tx2">
                  <a:lumMod val="50000"/>
                </a:schemeClr>
              </a:solidFill>
              <a:latin typeface="+mj-lt"/>
              <a:ea typeface="+mn-ea"/>
              <a:cs typeface="+mn-cs"/>
            </a:rPr>
            <a:t>DETAILS</a:t>
          </a:r>
        </a:p>
      </xdr:txBody>
    </xdr:sp>
    <xdr:clientData fPrintsWithSheet="0"/>
  </xdr:twoCellAnchor>
  <xdr:twoCellAnchor>
    <xdr:from>
      <xdr:col>7</xdr:col>
      <xdr:colOff>1280746</xdr:colOff>
      <xdr:row>377</xdr:row>
      <xdr:rowOff>690195</xdr:rowOff>
    </xdr:from>
    <xdr:to>
      <xdr:col>7</xdr:col>
      <xdr:colOff>2560906</xdr:colOff>
      <xdr:row>381</xdr:row>
      <xdr:rowOff>179655</xdr:rowOff>
    </xdr:to>
    <xdr:sp macro="" textlink="">
      <xdr:nvSpPr>
        <xdr:cNvPr id="13" name="View G Grandparent3 Details" descr="&quot;&quot;" title="G Grandparents 3 Details Navigation Button">
          <a:hlinkClick xmlns:r="http://schemas.openxmlformats.org/officeDocument/2006/relationships" r:id="rId3" tooltip="Click to view more tree details"/>
          <a:extLst>
            <a:ext uri="{FF2B5EF4-FFF2-40B4-BE49-F238E27FC236}">
              <a16:creationId xmlns:a16="http://schemas.microsoft.com/office/drawing/2014/main" id="{00000000-0008-0000-0100-00000D000000}"/>
            </a:ext>
          </a:extLst>
        </xdr:cNvPr>
        <xdr:cNvSpPr>
          <a:spLocks/>
        </xdr:cNvSpPr>
      </xdr:nvSpPr>
      <xdr:spPr>
        <a:xfrm>
          <a:off x="20330746" y="136802445"/>
          <a:ext cx="1280160" cy="1280160"/>
        </a:xfrm>
        <a:prstGeom prst="ellipse">
          <a:avLst/>
        </a:prstGeom>
        <a:solidFill>
          <a:schemeClr val="bg1">
            <a:lumMod val="75000"/>
          </a:schemeClr>
        </a:solidFill>
        <a:ln>
          <a:noFill/>
        </a:ln>
        <a:effectLst/>
      </xdr:spPr>
      <xdr:style>
        <a:lnRef idx="1">
          <a:schemeClr val="accent5"/>
        </a:lnRef>
        <a:fillRef idx="3">
          <a:schemeClr val="accent5"/>
        </a:fillRef>
        <a:effectRef idx="2">
          <a:schemeClr val="accent5"/>
        </a:effectRef>
        <a:fontRef idx="minor">
          <a:schemeClr val="lt1"/>
        </a:fontRef>
      </xdr:style>
      <xdr:txBody>
        <a:bodyPr vertOverflow="clip" horzOverflow="clip" lIns="0" tIns="0" rIns="0" bIns="0" rtlCol="0" anchor="ctr"/>
        <a:lstStyle/>
        <a:p>
          <a:pPr marL="0" indent="0" algn="ctr"/>
          <a:r>
            <a:rPr lang="en-US" sz="1200">
              <a:solidFill>
                <a:schemeClr val="tx2">
                  <a:lumMod val="50000"/>
                </a:schemeClr>
              </a:solidFill>
              <a:latin typeface="+mj-lt"/>
              <a:ea typeface="+mn-ea"/>
              <a:cs typeface="+mn-cs"/>
            </a:rPr>
            <a:t>DETAILS</a:t>
          </a:r>
        </a:p>
      </xdr:txBody>
    </xdr:sp>
    <xdr:clientData fPrintsWithSheet="0"/>
  </xdr:twoCellAnchor>
  <xdr:twoCellAnchor>
    <xdr:from>
      <xdr:col>7</xdr:col>
      <xdr:colOff>714375</xdr:colOff>
      <xdr:row>256</xdr:row>
      <xdr:rowOff>511209</xdr:rowOff>
    </xdr:from>
    <xdr:to>
      <xdr:col>7</xdr:col>
      <xdr:colOff>1994535</xdr:colOff>
      <xdr:row>260</xdr:row>
      <xdr:rowOff>267369</xdr:rowOff>
    </xdr:to>
    <xdr:sp macro="" textlink="">
      <xdr:nvSpPr>
        <xdr:cNvPr id="17" name="View G Grandparent3 Details" descr="&quot;&quot;" title="G Grandparents 3 Details Navigation Button">
          <a:hlinkClick xmlns:r="http://schemas.openxmlformats.org/officeDocument/2006/relationships" r:id="rId4"/>
          <a:extLst>
            <a:ext uri="{FF2B5EF4-FFF2-40B4-BE49-F238E27FC236}">
              <a16:creationId xmlns:a16="http://schemas.microsoft.com/office/drawing/2014/main" id="{00000000-0008-0000-0100-000011000000}"/>
            </a:ext>
          </a:extLst>
        </xdr:cNvPr>
        <xdr:cNvSpPr/>
      </xdr:nvSpPr>
      <xdr:spPr>
        <a:xfrm flipH="1">
          <a:off x="19954875" y="100547522"/>
          <a:ext cx="1280160" cy="1280160"/>
        </a:xfrm>
        <a:prstGeom prst="ellipse">
          <a:avLst/>
        </a:prstGeom>
        <a:solidFill>
          <a:schemeClr val="bg1">
            <a:lumMod val="75000"/>
          </a:schemeClr>
        </a:solidFill>
        <a:ln>
          <a:noFill/>
        </a:ln>
        <a:effectLst/>
      </xdr:spPr>
      <xdr:style>
        <a:lnRef idx="1">
          <a:schemeClr val="accent5"/>
        </a:lnRef>
        <a:fillRef idx="3">
          <a:schemeClr val="accent5"/>
        </a:fillRef>
        <a:effectRef idx="2">
          <a:schemeClr val="accent5"/>
        </a:effectRef>
        <a:fontRef idx="minor">
          <a:schemeClr val="lt1"/>
        </a:fontRef>
      </xdr:style>
      <xdr:txBody>
        <a:bodyPr vertOverflow="clip" horzOverflow="clip" lIns="0" tIns="0" rIns="0" bIns="0" rtlCol="0" anchor="ctr"/>
        <a:lstStyle/>
        <a:p>
          <a:pPr marL="0" indent="0" algn="ctr"/>
          <a:r>
            <a:rPr lang="en-US" sz="1200">
              <a:solidFill>
                <a:schemeClr val="tx2">
                  <a:lumMod val="50000"/>
                </a:schemeClr>
              </a:solidFill>
              <a:latin typeface="+mj-lt"/>
              <a:ea typeface="+mn-ea"/>
              <a:cs typeface="+mn-cs"/>
            </a:rPr>
            <a:t>DETAILS</a:t>
          </a:r>
        </a:p>
      </xdr:txBody>
    </xdr:sp>
    <xdr:clientData fPrintsWithSheet="0"/>
  </xdr:twoCellAnchor>
  <xdr:twoCellAnchor>
    <xdr:from>
      <xdr:col>12</xdr:col>
      <xdr:colOff>833439</xdr:colOff>
      <xdr:row>19</xdr:row>
      <xdr:rowOff>104179</xdr:rowOff>
    </xdr:from>
    <xdr:to>
      <xdr:col>12</xdr:col>
      <xdr:colOff>2634258</xdr:colOff>
      <xdr:row>20</xdr:row>
      <xdr:rowOff>223243</xdr:rowOff>
    </xdr:to>
    <xdr:sp macro="" textlink="">
      <xdr:nvSpPr>
        <xdr:cNvPr id="2" name="Rectangle 1">
          <a:hlinkClick xmlns:r="http://schemas.openxmlformats.org/officeDocument/2006/relationships" r:id="rId5"/>
          <a:extLst>
            <a:ext uri="{FF2B5EF4-FFF2-40B4-BE49-F238E27FC236}">
              <a16:creationId xmlns:a16="http://schemas.microsoft.com/office/drawing/2014/main" id="{00000000-0008-0000-0100-000002000000}"/>
            </a:ext>
          </a:extLst>
        </xdr:cNvPr>
        <xdr:cNvSpPr/>
      </xdr:nvSpPr>
      <xdr:spPr>
        <a:xfrm>
          <a:off x="24928712" y="7977187"/>
          <a:ext cx="1800819" cy="639962"/>
        </a:xfrm>
        <a:prstGeom prst="rect">
          <a:avLst/>
        </a:prstGeom>
        <a:solidFill>
          <a:schemeClr val="accent5">
            <a:lumMod val="60000"/>
            <a:lumOff val="40000"/>
          </a:schemeClr>
        </a:solidFill>
        <a:ln w="6350">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tIns="45720" rtlCol="0" anchor="t"/>
        <a:lstStyle/>
        <a:p>
          <a:pPr marL="0" marR="0" indent="0" algn="l">
            <a:spcBef>
              <a:spcPts val="0"/>
            </a:spcBef>
            <a:spcAft>
              <a:spcPts val="0"/>
            </a:spcAft>
          </a:pPr>
          <a:r>
            <a:rPr lang="en-CA" sz="1400" b="0" i="0" u="none" strike="noStrike" cap="none" spc="0">
              <a:ln w="0"/>
              <a:solidFill>
                <a:sysClr val="windowText" lastClr="000000"/>
              </a:solidFill>
              <a:effectLst>
                <a:outerShdw blurRad="38100" dist="19050" dir="2700000" algn="tl" rotWithShape="0">
                  <a:schemeClr val="dk1">
                    <a:alpha val="40000"/>
                  </a:schemeClr>
                </a:outerShdw>
              </a:effectLst>
              <a:latin typeface="Cambria"/>
              <a:ea typeface="+mn-ea"/>
              <a:cs typeface="+mn-cs"/>
            </a:rPr>
            <a:t>Tree of</a:t>
          </a:r>
        </a:p>
        <a:p>
          <a:pPr marL="0" marR="0" indent="0" algn="l">
            <a:spcBef>
              <a:spcPts val="0"/>
            </a:spcBef>
            <a:spcAft>
              <a:spcPts val="0"/>
            </a:spcAft>
          </a:pPr>
          <a:r>
            <a:rPr lang="en-CA" sz="1400" b="0" i="0" u="none" strike="noStrike" cap="none" spc="0">
              <a:ln w="0"/>
              <a:solidFill>
                <a:sysClr val="windowText" lastClr="000000"/>
              </a:solidFill>
              <a:effectLst>
                <a:outerShdw blurRad="38100" dist="19050" dir="2700000" algn="tl" rotWithShape="0">
                  <a:schemeClr val="dk1">
                    <a:alpha val="40000"/>
                  </a:schemeClr>
                </a:outerShdw>
              </a:effectLst>
              <a:latin typeface="Cambria"/>
              <a:ea typeface="+mn-ea"/>
              <a:cs typeface="+mn-cs"/>
            </a:rPr>
            <a:t> William &amp; Elizabeth</a:t>
          </a:r>
        </a:p>
        <a:p>
          <a:pPr marL="0" marR="0" indent="0" algn="l">
            <a:spcBef>
              <a:spcPts val="0"/>
            </a:spcBef>
            <a:spcAft>
              <a:spcPts val="0"/>
            </a:spcAft>
          </a:pPr>
          <a:endParaRPr lang="en-CA" sz="1400" b="0" i="0" u="none" strike="noStrike" cap="none" spc="0">
            <a:ln w="0"/>
            <a:solidFill>
              <a:schemeClr val="bg1"/>
            </a:solidFill>
            <a:effectLst>
              <a:outerShdw blurRad="38100" dist="19050" dir="2700000" algn="tl" rotWithShape="0">
                <a:schemeClr val="dk1">
                  <a:alpha val="40000"/>
                </a:schemeClr>
              </a:outerShdw>
            </a:effectLst>
            <a:latin typeface="Cambria"/>
            <a:ea typeface="+mn-ea"/>
            <a:cs typeface="+mn-cs"/>
          </a:endParaRPr>
        </a:p>
      </xdr:txBody>
    </xdr:sp>
    <xdr:clientData/>
  </xdr:twoCellAnchor>
  <xdr:twoCellAnchor>
    <xdr:from>
      <xdr:col>15</xdr:col>
      <xdr:colOff>957696</xdr:colOff>
      <xdr:row>306</xdr:row>
      <xdr:rowOff>400050</xdr:rowOff>
    </xdr:from>
    <xdr:to>
      <xdr:col>15</xdr:col>
      <xdr:colOff>2237856</xdr:colOff>
      <xdr:row>310</xdr:row>
      <xdr:rowOff>118110</xdr:rowOff>
    </xdr:to>
    <xdr:sp macro="" textlink="">
      <xdr:nvSpPr>
        <xdr:cNvPr id="20" name="View G Grandparent3 Details" descr="&quot;&quot;" title="G Grandparents 3 Details Navigation Button">
          <a:hlinkClick xmlns:r="http://schemas.openxmlformats.org/officeDocument/2006/relationships" r:id="rId6" tooltip="Click to view more tree details"/>
          <a:extLst>
            <a:ext uri="{FF2B5EF4-FFF2-40B4-BE49-F238E27FC236}">
              <a16:creationId xmlns:a16="http://schemas.microsoft.com/office/drawing/2014/main" id="{00000000-0008-0000-0100-000014000000}"/>
            </a:ext>
          </a:extLst>
        </xdr:cNvPr>
        <xdr:cNvSpPr>
          <a:spLocks noChangeAspect="1"/>
        </xdr:cNvSpPr>
      </xdr:nvSpPr>
      <xdr:spPr>
        <a:xfrm>
          <a:off x="30904296" y="109175550"/>
          <a:ext cx="1280160" cy="1280160"/>
        </a:xfrm>
        <a:prstGeom prst="ellipse">
          <a:avLst/>
        </a:prstGeom>
        <a:solidFill>
          <a:schemeClr val="bg1">
            <a:lumMod val="75000"/>
          </a:schemeClr>
        </a:solidFill>
        <a:ln>
          <a:noFill/>
        </a:ln>
        <a:effectLst/>
      </xdr:spPr>
      <xdr:style>
        <a:lnRef idx="1">
          <a:schemeClr val="accent5"/>
        </a:lnRef>
        <a:fillRef idx="3">
          <a:schemeClr val="accent5"/>
        </a:fillRef>
        <a:effectRef idx="2">
          <a:schemeClr val="accent5"/>
        </a:effectRef>
        <a:fontRef idx="minor">
          <a:schemeClr val="lt1"/>
        </a:fontRef>
      </xdr:style>
      <xdr:txBody>
        <a:bodyPr vertOverflow="clip" horzOverflow="clip" lIns="0" tIns="0" rIns="0" bIns="0" rtlCol="0" anchor="ctr"/>
        <a:lstStyle/>
        <a:p>
          <a:pPr marL="0" indent="0" algn="ctr"/>
          <a:r>
            <a:rPr lang="en-US" sz="1200">
              <a:solidFill>
                <a:schemeClr val="tx2">
                  <a:lumMod val="50000"/>
                </a:schemeClr>
              </a:solidFill>
              <a:latin typeface="+mj-lt"/>
              <a:ea typeface="+mn-ea"/>
              <a:cs typeface="+mn-cs"/>
            </a:rPr>
            <a:t>DETAILS</a:t>
          </a:r>
        </a:p>
      </xdr:txBody>
    </xdr:sp>
    <xdr:clientData fPrintsWithSheet="0"/>
  </xdr:twoCellAnchor>
  <xdr:twoCellAnchor>
    <xdr:from>
      <xdr:col>12</xdr:col>
      <xdr:colOff>952499</xdr:colOff>
      <xdr:row>294</xdr:row>
      <xdr:rowOff>76200</xdr:rowOff>
    </xdr:from>
    <xdr:to>
      <xdr:col>12</xdr:col>
      <xdr:colOff>2232659</xdr:colOff>
      <xdr:row>298</xdr:row>
      <xdr:rowOff>80010</xdr:rowOff>
    </xdr:to>
    <xdr:sp macro="" textlink="">
      <xdr:nvSpPr>
        <xdr:cNvPr id="18" name="View G Grandparent3 Details" descr="&quot;&quot;" title="G Grandparents 3 Details Navigation Button">
          <a:hlinkClick xmlns:r="http://schemas.openxmlformats.org/officeDocument/2006/relationships" r:id="rId7" tooltip="Click to view more tree details"/>
          <a:extLst>
            <a:ext uri="{FF2B5EF4-FFF2-40B4-BE49-F238E27FC236}">
              <a16:creationId xmlns:a16="http://schemas.microsoft.com/office/drawing/2014/main" id="{00000000-0008-0000-0100-000012000000}"/>
            </a:ext>
          </a:extLst>
        </xdr:cNvPr>
        <xdr:cNvSpPr>
          <a:spLocks/>
        </xdr:cNvSpPr>
      </xdr:nvSpPr>
      <xdr:spPr>
        <a:xfrm>
          <a:off x="27184349" y="104184450"/>
          <a:ext cx="1280160" cy="1280160"/>
        </a:xfrm>
        <a:prstGeom prst="ellipse">
          <a:avLst/>
        </a:prstGeom>
        <a:solidFill>
          <a:schemeClr val="bg1">
            <a:lumMod val="75000"/>
          </a:schemeClr>
        </a:solidFill>
        <a:ln>
          <a:noFill/>
        </a:ln>
        <a:effectLst/>
      </xdr:spPr>
      <xdr:style>
        <a:lnRef idx="1">
          <a:schemeClr val="accent5"/>
        </a:lnRef>
        <a:fillRef idx="3">
          <a:schemeClr val="accent5"/>
        </a:fillRef>
        <a:effectRef idx="2">
          <a:schemeClr val="accent5"/>
        </a:effectRef>
        <a:fontRef idx="minor">
          <a:schemeClr val="lt1"/>
        </a:fontRef>
      </xdr:style>
      <xdr:txBody>
        <a:bodyPr vertOverflow="clip" horzOverflow="clip" lIns="0" tIns="0" rIns="0" bIns="0" rtlCol="0" anchor="ctr"/>
        <a:lstStyle/>
        <a:p>
          <a:pPr marL="0" indent="0" algn="ctr"/>
          <a:r>
            <a:rPr lang="en-US" sz="1200">
              <a:solidFill>
                <a:schemeClr val="tx2">
                  <a:lumMod val="50000"/>
                </a:schemeClr>
              </a:solidFill>
              <a:latin typeface="+mj-lt"/>
              <a:ea typeface="+mn-ea"/>
              <a:cs typeface="+mn-cs"/>
            </a:rPr>
            <a:t>DETAILS</a:t>
          </a:r>
        </a:p>
      </xdr:txBody>
    </xdr:sp>
    <xdr:clientData fPrintsWithSheet="0"/>
  </xdr:twoCellAnchor>
  <xdr:twoCellAnchor>
    <xdr:from>
      <xdr:col>15</xdr:col>
      <xdr:colOff>1146465</xdr:colOff>
      <xdr:row>407</xdr:row>
      <xdr:rowOff>247648</xdr:rowOff>
    </xdr:from>
    <xdr:to>
      <xdr:col>15</xdr:col>
      <xdr:colOff>2426273</xdr:colOff>
      <xdr:row>410</xdr:row>
      <xdr:rowOff>213358</xdr:rowOff>
    </xdr:to>
    <xdr:sp macro="" textlink="">
      <xdr:nvSpPr>
        <xdr:cNvPr id="24" name="View G Grandparent3 Details" descr="&quot;&quot;" title="G Grandparents 3 Details Navigation Button">
          <a:hlinkClick xmlns:r="http://schemas.openxmlformats.org/officeDocument/2006/relationships" r:id="rId8"/>
          <a:extLst>
            <a:ext uri="{FF2B5EF4-FFF2-40B4-BE49-F238E27FC236}">
              <a16:creationId xmlns:a16="http://schemas.microsoft.com/office/drawing/2014/main" id="{00000000-0008-0000-0100-000018000000}"/>
            </a:ext>
          </a:extLst>
        </xdr:cNvPr>
        <xdr:cNvSpPr>
          <a:spLocks noChangeAspect="1"/>
        </xdr:cNvSpPr>
      </xdr:nvSpPr>
      <xdr:spPr>
        <a:xfrm>
          <a:off x="31093065" y="148799548"/>
          <a:ext cx="1279808" cy="1280160"/>
        </a:xfrm>
        <a:prstGeom prst="ellipse">
          <a:avLst/>
        </a:prstGeom>
        <a:solidFill>
          <a:schemeClr val="bg1">
            <a:lumMod val="75000"/>
          </a:schemeClr>
        </a:solidFill>
        <a:ln>
          <a:noFill/>
        </a:ln>
        <a:effectLst/>
      </xdr:spPr>
      <xdr:style>
        <a:lnRef idx="1">
          <a:schemeClr val="accent5"/>
        </a:lnRef>
        <a:fillRef idx="3">
          <a:schemeClr val="accent5"/>
        </a:fillRef>
        <a:effectRef idx="2">
          <a:schemeClr val="accent5"/>
        </a:effectRef>
        <a:fontRef idx="minor">
          <a:schemeClr val="lt1"/>
        </a:fontRef>
      </xdr:style>
      <xdr:txBody>
        <a:bodyPr vertOverflow="clip" horzOverflow="clip" lIns="0" tIns="0" rIns="0" bIns="0" rtlCol="0" anchor="ctr"/>
        <a:lstStyle/>
        <a:p>
          <a:pPr marL="0" indent="0" algn="ctr"/>
          <a:r>
            <a:rPr lang="en-US" sz="1200">
              <a:solidFill>
                <a:schemeClr val="tx2">
                  <a:lumMod val="50000"/>
                </a:schemeClr>
              </a:solidFill>
              <a:latin typeface="+mj-lt"/>
              <a:ea typeface="+mn-ea"/>
              <a:cs typeface="+mn-cs"/>
            </a:rPr>
            <a:t>DETAILS</a:t>
          </a:r>
        </a:p>
      </xdr:txBody>
    </xdr:sp>
    <xdr:clientData fPrintsWithSheet="0"/>
  </xdr:twoCellAnchor>
  <xdr:twoCellAnchor>
    <xdr:from>
      <xdr:col>12</xdr:col>
      <xdr:colOff>923925</xdr:colOff>
      <xdr:row>412</xdr:row>
      <xdr:rowOff>257171</xdr:rowOff>
    </xdr:from>
    <xdr:to>
      <xdr:col>12</xdr:col>
      <xdr:colOff>2204085</xdr:colOff>
      <xdr:row>415</xdr:row>
      <xdr:rowOff>508631</xdr:rowOff>
    </xdr:to>
    <xdr:sp macro="" textlink="">
      <xdr:nvSpPr>
        <xdr:cNvPr id="26" name="View G Grandparent3 Details" descr="&quot;&quot;" title="G Grandparents 3 Details Navigation Button">
          <a:hlinkClick xmlns:r="http://schemas.openxmlformats.org/officeDocument/2006/relationships" r:id="rId9"/>
          <a:extLst>
            <a:ext uri="{FF2B5EF4-FFF2-40B4-BE49-F238E27FC236}">
              <a16:creationId xmlns:a16="http://schemas.microsoft.com/office/drawing/2014/main" id="{00000000-0008-0000-0100-00001A000000}"/>
            </a:ext>
          </a:extLst>
        </xdr:cNvPr>
        <xdr:cNvSpPr>
          <a:spLocks noChangeAspect="1"/>
        </xdr:cNvSpPr>
      </xdr:nvSpPr>
      <xdr:spPr>
        <a:xfrm>
          <a:off x="27155775" y="150618821"/>
          <a:ext cx="1280160" cy="1280160"/>
        </a:xfrm>
        <a:prstGeom prst="ellipse">
          <a:avLst/>
        </a:prstGeom>
        <a:solidFill>
          <a:schemeClr val="bg1">
            <a:lumMod val="75000"/>
          </a:schemeClr>
        </a:solidFill>
        <a:ln>
          <a:noFill/>
        </a:ln>
        <a:effectLst/>
      </xdr:spPr>
      <xdr:style>
        <a:lnRef idx="1">
          <a:schemeClr val="accent5"/>
        </a:lnRef>
        <a:fillRef idx="3">
          <a:schemeClr val="accent5"/>
        </a:fillRef>
        <a:effectRef idx="2">
          <a:schemeClr val="accent5"/>
        </a:effectRef>
        <a:fontRef idx="minor">
          <a:schemeClr val="lt1"/>
        </a:fontRef>
      </xdr:style>
      <xdr:txBody>
        <a:bodyPr vertOverflow="clip" horzOverflow="clip" lIns="0" tIns="0" rIns="0" bIns="0" rtlCol="0" anchor="ctr"/>
        <a:lstStyle/>
        <a:p>
          <a:pPr marL="0" indent="0" algn="ctr"/>
          <a:r>
            <a:rPr lang="en-US" sz="1200">
              <a:solidFill>
                <a:schemeClr val="tx2">
                  <a:lumMod val="50000"/>
                </a:schemeClr>
              </a:solidFill>
              <a:latin typeface="+mj-lt"/>
              <a:ea typeface="+mn-ea"/>
              <a:cs typeface="+mn-cs"/>
            </a:rPr>
            <a:t>DETAILS</a:t>
          </a:r>
        </a:p>
      </xdr:txBody>
    </xdr:sp>
    <xdr:clientData fPrintsWithSheet="0"/>
  </xdr:twoCellAnchor>
  <xdr:twoCellAnchor>
    <xdr:from>
      <xdr:col>12</xdr:col>
      <xdr:colOff>88900</xdr:colOff>
      <xdr:row>399</xdr:row>
      <xdr:rowOff>22225</xdr:rowOff>
    </xdr:from>
    <xdr:to>
      <xdr:col>12</xdr:col>
      <xdr:colOff>1094740</xdr:colOff>
      <xdr:row>401</xdr:row>
      <xdr:rowOff>253365</xdr:rowOff>
    </xdr:to>
    <xdr:sp macro="" textlink="">
      <xdr:nvSpPr>
        <xdr:cNvPr id="28" name="View G Grandparent3 Details" descr="&quot;&quot;" title="G Grandparents 3 Details Navigation Button">
          <a:hlinkClick xmlns:r="http://schemas.openxmlformats.org/officeDocument/2006/relationships" r:id="rId10"/>
          <a:extLst>
            <a:ext uri="{FF2B5EF4-FFF2-40B4-BE49-F238E27FC236}">
              <a16:creationId xmlns:a16="http://schemas.microsoft.com/office/drawing/2014/main" id="{00000000-0008-0000-0100-00001C000000}"/>
            </a:ext>
          </a:extLst>
        </xdr:cNvPr>
        <xdr:cNvSpPr>
          <a:spLocks/>
        </xdr:cNvSpPr>
      </xdr:nvSpPr>
      <xdr:spPr>
        <a:xfrm>
          <a:off x="26393775" y="172218350"/>
          <a:ext cx="1005840" cy="1009015"/>
        </a:xfrm>
        <a:prstGeom prst="ellipse">
          <a:avLst/>
        </a:prstGeom>
        <a:solidFill>
          <a:schemeClr val="bg1">
            <a:lumMod val="75000"/>
          </a:schemeClr>
        </a:solidFill>
        <a:ln>
          <a:noFill/>
        </a:ln>
        <a:effectLst/>
      </xdr:spPr>
      <xdr:style>
        <a:lnRef idx="1">
          <a:schemeClr val="accent5"/>
        </a:lnRef>
        <a:fillRef idx="3">
          <a:schemeClr val="accent5"/>
        </a:fillRef>
        <a:effectRef idx="2">
          <a:schemeClr val="accent5"/>
        </a:effectRef>
        <a:fontRef idx="minor">
          <a:schemeClr val="lt1"/>
        </a:fontRef>
      </xdr:style>
      <xdr:txBody>
        <a:bodyPr vertOverflow="clip" horzOverflow="clip" lIns="0" tIns="0" rIns="0" bIns="0" rtlCol="0" anchor="ctr"/>
        <a:lstStyle/>
        <a:p>
          <a:pPr marL="0" indent="0" algn="ctr"/>
          <a:r>
            <a:rPr lang="en-US" sz="1200">
              <a:solidFill>
                <a:schemeClr val="tx2">
                  <a:lumMod val="50000"/>
                </a:schemeClr>
              </a:solidFill>
              <a:latin typeface="+mj-lt"/>
              <a:ea typeface="+mn-ea"/>
              <a:cs typeface="+mn-cs"/>
            </a:rPr>
            <a:t>DETAILS</a:t>
          </a:r>
        </a:p>
      </xdr:txBody>
    </xdr:sp>
    <xdr:clientData fPrintsWithSheet="0"/>
  </xdr:twoCellAnchor>
  <xdr:twoCellAnchor>
    <xdr:from>
      <xdr:col>10</xdr:col>
      <xdr:colOff>900545</xdr:colOff>
      <xdr:row>23</xdr:row>
      <xdr:rowOff>34636</xdr:rowOff>
    </xdr:from>
    <xdr:to>
      <xdr:col>10</xdr:col>
      <xdr:colOff>2180705</xdr:colOff>
      <xdr:row>26</xdr:row>
      <xdr:rowOff>346</xdr:rowOff>
    </xdr:to>
    <xdr:sp macro="" textlink="">
      <xdr:nvSpPr>
        <xdr:cNvPr id="23" name="View Grandparent2 Details" descr="&quot;&quot;" title="Grandparents 2 Details Navigation Button">
          <a:hlinkClick xmlns:r="http://schemas.openxmlformats.org/officeDocument/2006/relationships" r:id="rId11"/>
          <a:extLst>
            <a:ext uri="{FF2B5EF4-FFF2-40B4-BE49-F238E27FC236}">
              <a16:creationId xmlns:a16="http://schemas.microsoft.com/office/drawing/2014/main" id="{00000000-0008-0000-0100-000017000000}"/>
            </a:ext>
          </a:extLst>
        </xdr:cNvPr>
        <xdr:cNvSpPr>
          <a:spLocks noChangeAspect="1"/>
        </xdr:cNvSpPr>
      </xdr:nvSpPr>
      <xdr:spPr>
        <a:xfrm>
          <a:off x="23665295" y="10112086"/>
          <a:ext cx="1280160" cy="1280160"/>
        </a:xfrm>
        <a:prstGeom prst="ellipse">
          <a:avLst/>
        </a:prstGeom>
        <a:solidFill>
          <a:schemeClr val="bg1">
            <a:lumMod val="75000"/>
          </a:schemeClr>
        </a:solidFill>
        <a:ln>
          <a:noFill/>
        </a:ln>
        <a:effectLst/>
      </xdr:spPr>
      <xdr:style>
        <a:lnRef idx="1">
          <a:schemeClr val="accent5"/>
        </a:lnRef>
        <a:fillRef idx="3">
          <a:schemeClr val="accent5"/>
        </a:fillRef>
        <a:effectRef idx="2">
          <a:schemeClr val="accent5"/>
        </a:effectRef>
        <a:fontRef idx="minor">
          <a:schemeClr val="lt1"/>
        </a:fontRef>
      </xdr:style>
      <xdr:txBody>
        <a:bodyPr vertOverflow="clip" horzOverflow="clip" lIns="0" tIns="0" rIns="0" bIns="0" rtlCol="0" anchor="ctr"/>
        <a:lstStyle/>
        <a:p>
          <a:pPr marL="0" indent="0" algn="ctr"/>
          <a:r>
            <a:rPr lang="en-US" sz="1200">
              <a:solidFill>
                <a:schemeClr val="tx2">
                  <a:lumMod val="50000"/>
                </a:schemeClr>
              </a:solidFill>
              <a:latin typeface="+mj-lt"/>
              <a:ea typeface="+mn-ea"/>
              <a:cs typeface="+mn-cs"/>
            </a:rPr>
            <a:t>DETAILS</a:t>
          </a:r>
        </a:p>
      </xdr:txBody>
    </xdr:sp>
    <xdr:clientData fPrintsWithSheet="0"/>
  </xdr:twoCellAnchor>
  <xdr:twoCellAnchor>
    <xdr:from>
      <xdr:col>12</xdr:col>
      <xdr:colOff>895350</xdr:colOff>
      <xdr:row>32</xdr:row>
      <xdr:rowOff>76200</xdr:rowOff>
    </xdr:from>
    <xdr:to>
      <xdr:col>12</xdr:col>
      <xdr:colOff>2175510</xdr:colOff>
      <xdr:row>34</xdr:row>
      <xdr:rowOff>232410</xdr:rowOff>
    </xdr:to>
    <xdr:sp macro="" textlink="">
      <xdr:nvSpPr>
        <xdr:cNvPr id="25" name="View Grandparent2 Details" descr="&quot;&quot;" title="Grandparents 2 Details Navigation Button">
          <a:hlinkClick xmlns:r="http://schemas.openxmlformats.org/officeDocument/2006/relationships" r:id="rId12"/>
          <a:extLst>
            <a:ext uri="{FF2B5EF4-FFF2-40B4-BE49-F238E27FC236}">
              <a16:creationId xmlns:a16="http://schemas.microsoft.com/office/drawing/2014/main" id="{00000000-0008-0000-0100-000019000000}"/>
            </a:ext>
          </a:extLst>
        </xdr:cNvPr>
        <xdr:cNvSpPr>
          <a:spLocks noChangeAspect="1"/>
        </xdr:cNvSpPr>
      </xdr:nvSpPr>
      <xdr:spPr>
        <a:xfrm>
          <a:off x="27127200" y="14097000"/>
          <a:ext cx="1280160" cy="1280160"/>
        </a:xfrm>
        <a:prstGeom prst="ellipse">
          <a:avLst/>
        </a:prstGeom>
        <a:solidFill>
          <a:schemeClr val="bg1">
            <a:lumMod val="75000"/>
          </a:schemeClr>
        </a:solidFill>
        <a:ln>
          <a:noFill/>
        </a:ln>
        <a:effectLst/>
      </xdr:spPr>
      <xdr:style>
        <a:lnRef idx="1">
          <a:schemeClr val="accent5"/>
        </a:lnRef>
        <a:fillRef idx="3">
          <a:schemeClr val="accent5"/>
        </a:fillRef>
        <a:effectRef idx="2">
          <a:schemeClr val="accent5"/>
        </a:effectRef>
        <a:fontRef idx="minor">
          <a:schemeClr val="lt1"/>
        </a:fontRef>
      </xdr:style>
      <xdr:txBody>
        <a:bodyPr vertOverflow="clip" horzOverflow="clip" lIns="0" tIns="0" rIns="0" bIns="0" rtlCol="0" anchor="ctr"/>
        <a:lstStyle/>
        <a:p>
          <a:pPr marL="0" indent="0" algn="ctr"/>
          <a:r>
            <a:rPr lang="en-US" sz="1200">
              <a:solidFill>
                <a:schemeClr val="tx2">
                  <a:lumMod val="50000"/>
                </a:schemeClr>
              </a:solidFill>
              <a:latin typeface="+mj-lt"/>
              <a:ea typeface="+mn-ea"/>
              <a:cs typeface="+mn-cs"/>
            </a:rPr>
            <a:t>DETAILS</a:t>
          </a:r>
        </a:p>
      </xdr:txBody>
    </xdr:sp>
    <xdr:clientData fPrintsWithSheet="0"/>
  </xdr:twoCellAnchor>
  <xdr:twoCellAnchor>
    <xdr:from>
      <xdr:col>19</xdr:col>
      <xdr:colOff>1068530</xdr:colOff>
      <xdr:row>314</xdr:row>
      <xdr:rowOff>685800</xdr:rowOff>
    </xdr:from>
    <xdr:to>
      <xdr:col>19</xdr:col>
      <xdr:colOff>2074370</xdr:colOff>
      <xdr:row>317</xdr:row>
      <xdr:rowOff>434340</xdr:rowOff>
    </xdr:to>
    <xdr:sp macro="" textlink="">
      <xdr:nvSpPr>
        <xdr:cNvPr id="30" name="View G Grandparent3 Details" descr="&quot;&quot;" title="G Grandparents 3 Details Navigation Button">
          <a:hlinkClick xmlns:r="http://schemas.openxmlformats.org/officeDocument/2006/relationships" r:id="rId13" tooltip="Click to view more tree details"/>
          <a:extLst>
            <a:ext uri="{FF2B5EF4-FFF2-40B4-BE49-F238E27FC236}">
              <a16:creationId xmlns:a16="http://schemas.microsoft.com/office/drawing/2014/main" id="{EB7DB521-2582-474E-9CCA-B51310C358E4}"/>
            </a:ext>
          </a:extLst>
        </xdr:cNvPr>
        <xdr:cNvSpPr/>
      </xdr:nvSpPr>
      <xdr:spPr>
        <a:xfrm>
          <a:off x="37620718" y="116676488"/>
          <a:ext cx="1005840" cy="986790"/>
        </a:xfrm>
        <a:prstGeom prst="ellipse">
          <a:avLst/>
        </a:prstGeom>
        <a:solidFill>
          <a:schemeClr val="bg1">
            <a:lumMod val="75000"/>
          </a:schemeClr>
        </a:solidFill>
        <a:ln>
          <a:noFill/>
        </a:ln>
        <a:effectLst/>
      </xdr:spPr>
      <xdr:style>
        <a:lnRef idx="1">
          <a:schemeClr val="accent5"/>
        </a:lnRef>
        <a:fillRef idx="3">
          <a:schemeClr val="accent5"/>
        </a:fillRef>
        <a:effectRef idx="2">
          <a:schemeClr val="accent5"/>
        </a:effectRef>
        <a:fontRef idx="minor">
          <a:schemeClr val="lt1"/>
        </a:fontRef>
      </xdr:style>
      <xdr:txBody>
        <a:bodyPr vertOverflow="clip" horzOverflow="clip" lIns="0" tIns="0" rIns="0" bIns="0" rtlCol="0" anchor="ctr"/>
        <a:lstStyle/>
        <a:p>
          <a:pPr marL="0" indent="0" algn="ctr"/>
          <a:r>
            <a:rPr lang="en-US" sz="1200">
              <a:solidFill>
                <a:schemeClr val="tx2">
                  <a:lumMod val="50000"/>
                </a:schemeClr>
              </a:solidFill>
              <a:latin typeface="+mj-lt"/>
              <a:ea typeface="+mn-ea"/>
              <a:cs typeface="+mn-cs"/>
            </a:rPr>
            <a:t>DETAILS</a:t>
          </a:r>
        </a:p>
      </xdr:txBody>
    </xdr:sp>
    <xdr:clientData fPrintsWithSheet="0"/>
  </xdr:twoCellAnchor>
  <xdr:twoCellAnchor>
    <xdr:from>
      <xdr:col>17</xdr:col>
      <xdr:colOff>1047750</xdr:colOff>
      <xdr:row>319</xdr:row>
      <xdr:rowOff>172460</xdr:rowOff>
    </xdr:from>
    <xdr:to>
      <xdr:col>17</xdr:col>
      <xdr:colOff>2327910</xdr:colOff>
      <xdr:row>322</xdr:row>
      <xdr:rowOff>138170</xdr:rowOff>
    </xdr:to>
    <xdr:sp macro="" textlink="">
      <xdr:nvSpPr>
        <xdr:cNvPr id="31" name="View G Grandparent3 Details" descr="&quot;&quot;" title="G Grandparents 3 Details Navigation Button">
          <a:hlinkClick xmlns:r="http://schemas.openxmlformats.org/officeDocument/2006/relationships" r:id="rId14" tooltip="Click to view more tree details"/>
          <a:extLst>
            <a:ext uri="{FF2B5EF4-FFF2-40B4-BE49-F238E27FC236}">
              <a16:creationId xmlns:a16="http://schemas.microsoft.com/office/drawing/2014/main" id="{453F84EA-B773-4890-8813-44D814AAEFEC}"/>
            </a:ext>
          </a:extLst>
        </xdr:cNvPr>
        <xdr:cNvSpPr>
          <a:spLocks noChangeAspect="1"/>
        </xdr:cNvSpPr>
      </xdr:nvSpPr>
      <xdr:spPr>
        <a:xfrm>
          <a:off x="34290000" y="114167660"/>
          <a:ext cx="1280160" cy="1280160"/>
        </a:xfrm>
        <a:prstGeom prst="ellipse">
          <a:avLst/>
        </a:prstGeom>
        <a:solidFill>
          <a:schemeClr val="bg1">
            <a:lumMod val="75000"/>
          </a:schemeClr>
        </a:solidFill>
        <a:ln>
          <a:noFill/>
        </a:ln>
        <a:effectLst/>
      </xdr:spPr>
      <xdr:style>
        <a:lnRef idx="1">
          <a:schemeClr val="accent5"/>
        </a:lnRef>
        <a:fillRef idx="3">
          <a:schemeClr val="accent5"/>
        </a:fillRef>
        <a:effectRef idx="2">
          <a:schemeClr val="accent5"/>
        </a:effectRef>
        <a:fontRef idx="minor">
          <a:schemeClr val="lt1"/>
        </a:fontRef>
      </xdr:style>
      <xdr:txBody>
        <a:bodyPr vertOverflow="clip" horzOverflow="clip" lIns="0" tIns="0" rIns="0" bIns="0" rtlCol="0" anchor="ctr"/>
        <a:lstStyle/>
        <a:p>
          <a:pPr marL="0" indent="0" algn="ctr"/>
          <a:r>
            <a:rPr lang="en-US" sz="1200">
              <a:solidFill>
                <a:schemeClr val="tx2">
                  <a:lumMod val="50000"/>
                </a:schemeClr>
              </a:solidFill>
              <a:latin typeface="+mj-lt"/>
              <a:ea typeface="+mn-ea"/>
              <a:cs typeface="+mn-cs"/>
            </a:rPr>
            <a:t>DETAILS</a:t>
          </a:r>
        </a:p>
      </xdr:txBody>
    </xdr:sp>
    <xdr:clientData fPrintsWithSheet="0"/>
  </xdr:twoCellAnchor>
  <xdr:twoCellAnchor>
    <xdr:from>
      <xdr:col>12</xdr:col>
      <xdr:colOff>1238250</xdr:colOff>
      <xdr:row>348</xdr:row>
      <xdr:rowOff>296140</xdr:rowOff>
    </xdr:from>
    <xdr:to>
      <xdr:col>12</xdr:col>
      <xdr:colOff>2518410</xdr:colOff>
      <xdr:row>352</xdr:row>
      <xdr:rowOff>14200</xdr:rowOff>
    </xdr:to>
    <xdr:sp macro="" textlink="">
      <xdr:nvSpPr>
        <xdr:cNvPr id="29" name="View G Grandparent3 Details" descr="&quot;&quot;" title="G Grandparents 3 Details Navigation Button">
          <a:hlinkClick xmlns:r="http://schemas.openxmlformats.org/officeDocument/2006/relationships" r:id="rId15" tooltip="Click to view more tree details"/>
          <a:extLst>
            <a:ext uri="{FF2B5EF4-FFF2-40B4-BE49-F238E27FC236}">
              <a16:creationId xmlns:a16="http://schemas.microsoft.com/office/drawing/2014/main" id="{886DA70C-E234-4D1B-80C4-59E81FB072D8}"/>
            </a:ext>
          </a:extLst>
        </xdr:cNvPr>
        <xdr:cNvSpPr>
          <a:spLocks noChangeAspect="1"/>
        </xdr:cNvSpPr>
      </xdr:nvSpPr>
      <xdr:spPr>
        <a:xfrm>
          <a:off x="27470100" y="126045190"/>
          <a:ext cx="1280160" cy="1280160"/>
        </a:xfrm>
        <a:prstGeom prst="ellipse">
          <a:avLst/>
        </a:prstGeom>
        <a:solidFill>
          <a:schemeClr val="bg1">
            <a:lumMod val="75000"/>
          </a:schemeClr>
        </a:solidFill>
        <a:ln>
          <a:noFill/>
        </a:ln>
        <a:effectLst/>
      </xdr:spPr>
      <xdr:style>
        <a:lnRef idx="1">
          <a:schemeClr val="accent5"/>
        </a:lnRef>
        <a:fillRef idx="3">
          <a:schemeClr val="accent5"/>
        </a:fillRef>
        <a:effectRef idx="2">
          <a:schemeClr val="accent5"/>
        </a:effectRef>
        <a:fontRef idx="minor">
          <a:schemeClr val="lt1"/>
        </a:fontRef>
      </xdr:style>
      <xdr:txBody>
        <a:bodyPr vertOverflow="clip" horzOverflow="clip" lIns="0" tIns="0" rIns="0" bIns="0" rtlCol="0" anchor="ctr"/>
        <a:lstStyle/>
        <a:p>
          <a:pPr marL="0" indent="0" algn="ctr"/>
          <a:r>
            <a:rPr lang="en-US" sz="1200">
              <a:solidFill>
                <a:schemeClr val="tx2">
                  <a:lumMod val="50000"/>
                </a:schemeClr>
              </a:solidFill>
              <a:latin typeface="+mj-lt"/>
              <a:ea typeface="+mn-ea"/>
              <a:cs typeface="+mn-cs"/>
            </a:rPr>
            <a:t>DETAILS</a:t>
          </a:r>
        </a:p>
      </xdr:txBody>
    </xdr:sp>
    <xdr:clientData fPrintsWithSheet="0"/>
  </xdr:twoCellAnchor>
  <xdr:twoCellAnchor>
    <xdr:from>
      <xdr:col>10</xdr:col>
      <xdr:colOff>923925</xdr:colOff>
      <xdr:row>367</xdr:row>
      <xdr:rowOff>57149</xdr:rowOff>
    </xdr:from>
    <xdr:to>
      <xdr:col>10</xdr:col>
      <xdr:colOff>2204085</xdr:colOff>
      <xdr:row>370</xdr:row>
      <xdr:rowOff>194309</xdr:rowOff>
    </xdr:to>
    <xdr:sp macro="" textlink="">
      <xdr:nvSpPr>
        <xdr:cNvPr id="34" name="View G Grandparent3 Details" descr="&quot;&quot;" title="G Grandparents 3 Details Navigation Button">
          <a:hlinkClick xmlns:r="http://schemas.openxmlformats.org/officeDocument/2006/relationships" r:id="rId16" tooltip="Click to view more tree details"/>
          <a:extLst>
            <a:ext uri="{FF2B5EF4-FFF2-40B4-BE49-F238E27FC236}">
              <a16:creationId xmlns:a16="http://schemas.microsoft.com/office/drawing/2014/main" id="{731F08C4-2814-4C20-AE28-2C6C95B35A23}"/>
            </a:ext>
          </a:extLst>
        </xdr:cNvPr>
        <xdr:cNvSpPr>
          <a:spLocks/>
        </xdr:cNvSpPr>
      </xdr:nvSpPr>
      <xdr:spPr>
        <a:xfrm>
          <a:off x="23936325" y="138798299"/>
          <a:ext cx="1280160" cy="1280160"/>
        </a:xfrm>
        <a:prstGeom prst="ellipse">
          <a:avLst/>
        </a:prstGeom>
        <a:solidFill>
          <a:schemeClr val="bg1">
            <a:lumMod val="75000"/>
          </a:schemeClr>
        </a:solidFill>
        <a:ln>
          <a:noFill/>
        </a:ln>
        <a:effectLst/>
      </xdr:spPr>
      <xdr:style>
        <a:lnRef idx="1">
          <a:schemeClr val="accent5"/>
        </a:lnRef>
        <a:fillRef idx="3">
          <a:schemeClr val="accent5"/>
        </a:fillRef>
        <a:effectRef idx="2">
          <a:schemeClr val="accent5"/>
        </a:effectRef>
        <a:fontRef idx="minor">
          <a:schemeClr val="lt1"/>
        </a:fontRef>
      </xdr:style>
      <xdr:txBody>
        <a:bodyPr vertOverflow="clip" horzOverflow="clip" lIns="0" tIns="0" rIns="0" bIns="0" rtlCol="0" anchor="ctr"/>
        <a:lstStyle/>
        <a:p>
          <a:pPr marL="0" indent="0" algn="ctr"/>
          <a:r>
            <a:rPr lang="en-US" sz="1200">
              <a:solidFill>
                <a:schemeClr val="tx2">
                  <a:lumMod val="50000"/>
                </a:schemeClr>
              </a:solidFill>
              <a:latin typeface="+mj-lt"/>
              <a:ea typeface="+mn-ea"/>
              <a:cs typeface="+mn-cs"/>
            </a:rPr>
            <a:t>DETAILS</a:t>
          </a:r>
        </a:p>
      </xdr:txBody>
    </xdr:sp>
    <xdr:clientData fPrintsWithSheet="0"/>
  </xdr:twoCellAnchor>
  <xdr:twoCellAnchor>
    <xdr:from>
      <xdr:col>10</xdr:col>
      <xdr:colOff>857250</xdr:colOff>
      <xdr:row>377</xdr:row>
      <xdr:rowOff>266700</xdr:rowOff>
    </xdr:from>
    <xdr:to>
      <xdr:col>10</xdr:col>
      <xdr:colOff>2137410</xdr:colOff>
      <xdr:row>380</xdr:row>
      <xdr:rowOff>3810</xdr:rowOff>
    </xdr:to>
    <xdr:sp macro="" textlink="">
      <xdr:nvSpPr>
        <xdr:cNvPr id="36" name="View G Grandparent3 Details" descr="&quot;&quot;" title="G Grandparents 3 Details Navigation Button">
          <a:hlinkClick xmlns:r="http://schemas.openxmlformats.org/officeDocument/2006/relationships" r:id="rId16" tooltip="Click to view more tree details"/>
          <a:extLst>
            <a:ext uri="{FF2B5EF4-FFF2-40B4-BE49-F238E27FC236}">
              <a16:creationId xmlns:a16="http://schemas.microsoft.com/office/drawing/2014/main" id="{352C9B5F-6967-4007-88FA-04A4CE3CD0FD}"/>
            </a:ext>
          </a:extLst>
        </xdr:cNvPr>
        <xdr:cNvSpPr>
          <a:spLocks noChangeAspect="1"/>
        </xdr:cNvSpPr>
      </xdr:nvSpPr>
      <xdr:spPr>
        <a:xfrm>
          <a:off x="23622000" y="136378950"/>
          <a:ext cx="1280160" cy="1280160"/>
        </a:xfrm>
        <a:prstGeom prst="ellipse">
          <a:avLst/>
        </a:prstGeom>
        <a:solidFill>
          <a:schemeClr val="bg1">
            <a:lumMod val="75000"/>
          </a:schemeClr>
        </a:solidFill>
        <a:ln>
          <a:noFill/>
        </a:ln>
        <a:effectLst/>
      </xdr:spPr>
      <xdr:style>
        <a:lnRef idx="1">
          <a:schemeClr val="accent5"/>
        </a:lnRef>
        <a:fillRef idx="3">
          <a:schemeClr val="accent5"/>
        </a:fillRef>
        <a:effectRef idx="2">
          <a:schemeClr val="accent5"/>
        </a:effectRef>
        <a:fontRef idx="minor">
          <a:schemeClr val="lt1"/>
        </a:fontRef>
      </xdr:style>
      <xdr:txBody>
        <a:bodyPr vertOverflow="clip" horzOverflow="clip" lIns="0" tIns="0" rIns="0" bIns="0" rtlCol="0" anchor="ctr"/>
        <a:lstStyle/>
        <a:p>
          <a:pPr marL="0" indent="0" algn="ctr"/>
          <a:r>
            <a:rPr lang="en-US" sz="1200">
              <a:solidFill>
                <a:schemeClr val="tx2">
                  <a:lumMod val="50000"/>
                </a:schemeClr>
              </a:solidFill>
              <a:latin typeface="+mj-lt"/>
              <a:ea typeface="+mn-ea"/>
              <a:cs typeface="+mn-cs"/>
            </a:rPr>
            <a:t>DETAILS</a:t>
          </a:r>
        </a:p>
      </xdr:txBody>
    </xdr:sp>
    <xdr:clientData fPrintsWithSheet="0"/>
  </xdr:twoCellAnchor>
  <xdr:twoCellAnchor>
    <xdr:from>
      <xdr:col>10</xdr:col>
      <xdr:colOff>962025</xdr:colOff>
      <xdr:row>407</xdr:row>
      <xdr:rowOff>471487</xdr:rowOff>
    </xdr:from>
    <xdr:to>
      <xdr:col>10</xdr:col>
      <xdr:colOff>2242185</xdr:colOff>
      <xdr:row>411</xdr:row>
      <xdr:rowOff>189547</xdr:rowOff>
    </xdr:to>
    <xdr:sp macro="" textlink="">
      <xdr:nvSpPr>
        <xdr:cNvPr id="32" name="View G Grandparent3 Details" descr="&quot;&quot;" title="G Grandparents 3 Details Navigation Button">
          <a:hlinkClick xmlns:r="http://schemas.openxmlformats.org/officeDocument/2006/relationships" r:id="rId17" tooltip="Click to view more tree details"/>
          <a:extLst>
            <a:ext uri="{FF2B5EF4-FFF2-40B4-BE49-F238E27FC236}">
              <a16:creationId xmlns:a16="http://schemas.microsoft.com/office/drawing/2014/main" id="{A11CB21D-4C6A-4781-999F-CBA409944FBD}"/>
            </a:ext>
          </a:extLst>
        </xdr:cNvPr>
        <xdr:cNvSpPr>
          <a:spLocks noChangeAspect="1"/>
        </xdr:cNvSpPr>
      </xdr:nvSpPr>
      <xdr:spPr>
        <a:xfrm>
          <a:off x="23974425" y="154147837"/>
          <a:ext cx="1280160" cy="1280160"/>
        </a:xfrm>
        <a:prstGeom prst="ellipse">
          <a:avLst/>
        </a:prstGeom>
        <a:solidFill>
          <a:schemeClr val="bg1">
            <a:lumMod val="75000"/>
          </a:schemeClr>
        </a:solidFill>
        <a:ln>
          <a:noFill/>
        </a:ln>
        <a:effectLst/>
      </xdr:spPr>
      <xdr:style>
        <a:lnRef idx="1">
          <a:schemeClr val="accent5"/>
        </a:lnRef>
        <a:fillRef idx="3">
          <a:schemeClr val="accent5"/>
        </a:fillRef>
        <a:effectRef idx="2">
          <a:schemeClr val="accent5"/>
        </a:effectRef>
        <a:fontRef idx="minor">
          <a:schemeClr val="lt1"/>
        </a:fontRef>
      </xdr:style>
      <xdr:txBody>
        <a:bodyPr vertOverflow="clip" horzOverflow="clip" lIns="0" tIns="0" rIns="0" bIns="0" rtlCol="0" anchor="ctr"/>
        <a:lstStyle/>
        <a:p>
          <a:pPr marL="0" indent="0" algn="ctr"/>
          <a:r>
            <a:rPr lang="en-US" sz="1200">
              <a:solidFill>
                <a:schemeClr val="tx2">
                  <a:lumMod val="50000"/>
                </a:schemeClr>
              </a:solidFill>
              <a:latin typeface="+mj-lt"/>
              <a:ea typeface="+mn-ea"/>
              <a:cs typeface="+mn-cs"/>
            </a:rPr>
            <a:t>DETAILS</a:t>
          </a:r>
        </a:p>
      </xdr:txBody>
    </xdr:sp>
    <xdr:clientData fPrintsWithSheet="0"/>
  </xdr:twoCellAnchor>
  <xdr:twoCellAnchor>
    <xdr:from>
      <xdr:col>10</xdr:col>
      <xdr:colOff>660462</xdr:colOff>
      <xdr:row>264</xdr:row>
      <xdr:rowOff>167840</xdr:rowOff>
    </xdr:from>
    <xdr:to>
      <xdr:col>10</xdr:col>
      <xdr:colOff>1940622</xdr:colOff>
      <xdr:row>267</xdr:row>
      <xdr:rowOff>133550</xdr:rowOff>
    </xdr:to>
    <xdr:sp macro="" textlink="">
      <xdr:nvSpPr>
        <xdr:cNvPr id="27" name="View G Grandparent3 Details" descr="&quot;&quot;" title="G Grandparents 3 Details Navigation Button">
          <a:hlinkClick xmlns:r="http://schemas.openxmlformats.org/officeDocument/2006/relationships" r:id="rId18" tooltip="Click to view more tree details"/>
          <a:extLst>
            <a:ext uri="{FF2B5EF4-FFF2-40B4-BE49-F238E27FC236}">
              <a16:creationId xmlns:a16="http://schemas.microsoft.com/office/drawing/2014/main" id="{6274C535-17E5-477C-853B-4311FB5435FB}"/>
            </a:ext>
          </a:extLst>
        </xdr:cNvPr>
        <xdr:cNvSpPr/>
      </xdr:nvSpPr>
      <xdr:spPr>
        <a:xfrm>
          <a:off x="23591900" y="103252153"/>
          <a:ext cx="1280160" cy="1251585"/>
        </a:xfrm>
        <a:prstGeom prst="ellipse">
          <a:avLst/>
        </a:prstGeom>
        <a:solidFill>
          <a:schemeClr val="bg1">
            <a:lumMod val="75000"/>
          </a:schemeClr>
        </a:solidFill>
        <a:ln>
          <a:noFill/>
        </a:ln>
        <a:effectLst/>
      </xdr:spPr>
      <xdr:style>
        <a:lnRef idx="1">
          <a:schemeClr val="accent5"/>
        </a:lnRef>
        <a:fillRef idx="3">
          <a:schemeClr val="accent5"/>
        </a:fillRef>
        <a:effectRef idx="2">
          <a:schemeClr val="accent5"/>
        </a:effectRef>
        <a:fontRef idx="minor">
          <a:schemeClr val="lt1"/>
        </a:fontRef>
      </xdr:style>
      <xdr:txBody>
        <a:bodyPr vertOverflow="clip" horzOverflow="clip" lIns="0" tIns="0" rIns="0" bIns="0" rtlCol="0" anchor="ctr"/>
        <a:lstStyle/>
        <a:p>
          <a:pPr marL="0" indent="0" algn="ctr"/>
          <a:r>
            <a:rPr lang="en-US" sz="1200">
              <a:solidFill>
                <a:schemeClr val="tx2">
                  <a:lumMod val="50000"/>
                </a:schemeClr>
              </a:solidFill>
              <a:latin typeface="+mj-lt"/>
              <a:ea typeface="+mn-ea"/>
              <a:cs typeface="+mn-cs"/>
            </a:rPr>
            <a:t>DETAILS</a:t>
          </a:r>
        </a:p>
      </xdr:txBody>
    </xdr:sp>
    <xdr:clientData fPrintsWithSheet="0"/>
  </xdr:twoCellAnchor>
  <xdr:twoCellAnchor>
    <xdr:from>
      <xdr:col>12</xdr:col>
      <xdr:colOff>1002738</xdr:colOff>
      <xdr:row>259</xdr:row>
      <xdr:rowOff>190908</xdr:rowOff>
    </xdr:from>
    <xdr:to>
      <xdr:col>12</xdr:col>
      <xdr:colOff>2282898</xdr:colOff>
      <xdr:row>262</xdr:row>
      <xdr:rowOff>442368</xdr:rowOff>
    </xdr:to>
    <xdr:sp macro="" textlink="">
      <xdr:nvSpPr>
        <xdr:cNvPr id="33" name="View G Grandparent3 Details" descr="&quot;&quot;" title="G Grandparents 3 Details Navigation Button">
          <a:hlinkClick xmlns:r="http://schemas.openxmlformats.org/officeDocument/2006/relationships" r:id="rId19" tooltip="Click to view more tree details"/>
          <a:extLst>
            <a:ext uri="{FF2B5EF4-FFF2-40B4-BE49-F238E27FC236}">
              <a16:creationId xmlns:a16="http://schemas.microsoft.com/office/drawing/2014/main" id="{7E4D4D29-CC75-47F0-9FAE-A0FD8601CB57}"/>
            </a:ext>
          </a:extLst>
        </xdr:cNvPr>
        <xdr:cNvSpPr>
          <a:spLocks/>
        </xdr:cNvSpPr>
      </xdr:nvSpPr>
      <xdr:spPr>
        <a:xfrm flipH="1">
          <a:off x="27386988" y="101917908"/>
          <a:ext cx="1280160" cy="1251585"/>
        </a:xfrm>
        <a:prstGeom prst="ellipse">
          <a:avLst/>
        </a:prstGeom>
        <a:solidFill>
          <a:schemeClr val="bg1">
            <a:lumMod val="75000"/>
          </a:schemeClr>
        </a:solidFill>
        <a:ln>
          <a:noFill/>
        </a:ln>
        <a:effectLst/>
      </xdr:spPr>
      <xdr:style>
        <a:lnRef idx="1">
          <a:schemeClr val="accent5"/>
        </a:lnRef>
        <a:fillRef idx="3">
          <a:schemeClr val="accent5"/>
        </a:fillRef>
        <a:effectRef idx="2">
          <a:schemeClr val="accent5"/>
        </a:effectRef>
        <a:fontRef idx="minor">
          <a:schemeClr val="lt1"/>
        </a:fontRef>
      </xdr:style>
      <xdr:txBody>
        <a:bodyPr vertOverflow="clip" horzOverflow="clip" lIns="0" tIns="0" rIns="0" bIns="0" rtlCol="0" anchor="ctr"/>
        <a:lstStyle/>
        <a:p>
          <a:pPr marL="0" indent="0" algn="ctr"/>
          <a:r>
            <a:rPr lang="en-US" sz="1200">
              <a:solidFill>
                <a:schemeClr val="tx2">
                  <a:lumMod val="50000"/>
                </a:schemeClr>
              </a:solidFill>
              <a:latin typeface="+mj-lt"/>
              <a:ea typeface="+mn-ea"/>
              <a:cs typeface="+mn-cs"/>
            </a:rPr>
            <a:t>DETAILS</a:t>
          </a:r>
        </a:p>
      </xdr:txBody>
    </xdr:sp>
    <xdr:clientData fPrintsWithSheet="0"/>
  </xdr:twoCellAnchor>
  <xdr:twoCellAnchor>
    <xdr:from>
      <xdr:col>12</xdr:col>
      <xdr:colOff>860861</xdr:colOff>
      <xdr:row>271</xdr:row>
      <xdr:rowOff>492811</xdr:rowOff>
    </xdr:from>
    <xdr:to>
      <xdr:col>12</xdr:col>
      <xdr:colOff>2141021</xdr:colOff>
      <xdr:row>274</xdr:row>
      <xdr:rowOff>363271</xdr:rowOff>
    </xdr:to>
    <xdr:sp macro="" textlink="">
      <xdr:nvSpPr>
        <xdr:cNvPr id="35" name="View G Grandparent3 Details" descr="&quot;&quot;" title="G Grandparents 3 Details Navigation Button">
          <a:hlinkClick xmlns:r="http://schemas.openxmlformats.org/officeDocument/2006/relationships" r:id="rId20" tooltip="Click to view more tree details"/>
          <a:extLst>
            <a:ext uri="{FF2B5EF4-FFF2-40B4-BE49-F238E27FC236}">
              <a16:creationId xmlns:a16="http://schemas.microsoft.com/office/drawing/2014/main" id="{C76DC69E-A774-4040-ABE2-2994E2E667D5}"/>
            </a:ext>
          </a:extLst>
        </xdr:cNvPr>
        <xdr:cNvSpPr/>
      </xdr:nvSpPr>
      <xdr:spPr>
        <a:xfrm>
          <a:off x="27245111" y="106458436"/>
          <a:ext cx="1280160" cy="1251585"/>
        </a:xfrm>
        <a:prstGeom prst="ellipse">
          <a:avLst/>
        </a:prstGeom>
        <a:solidFill>
          <a:schemeClr val="bg1">
            <a:lumMod val="75000"/>
          </a:schemeClr>
        </a:solidFill>
        <a:ln>
          <a:noFill/>
        </a:ln>
        <a:effectLst/>
      </xdr:spPr>
      <xdr:style>
        <a:lnRef idx="1">
          <a:schemeClr val="accent5"/>
        </a:lnRef>
        <a:fillRef idx="3">
          <a:schemeClr val="accent5"/>
        </a:fillRef>
        <a:effectRef idx="2">
          <a:schemeClr val="accent5"/>
        </a:effectRef>
        <a:fontRef idx="minor">
          <a:schemeClr val="lt1"/>
        </a:fontRef>
      </xdr:style>
      <xdr:txBody>
        <a:bodyPr vertOverflow="clip" horzOverflow="clip" lIns="0" tIns="0" rIns="0" bIns="0" rtlCol="0" anchor="ctr"/>
        <a:lstStyle/>
        <a:p>
          <a:pPr marL="0" indent="0" algn="ctr"/>
          <a:r>
            <a:rPr lang="en-US" sz="1200">
              <a:solidFill>
                <a:schemeClr val="tx2">
                  <a:lumMod val="50000"/>
                </a:schemeClr>
              </a:solidFill>
              <a:latin typeface="+mj-lt"/>
              <a:ea typeface="+mn-ea"/>
              <a:cs typeface="+mn-cs"/>
            </a:rPr>
            <a:t>DETAILS</a:t>
          </a:r>
        </a:p>
      </xdr:txBody>
    </xdr:sp>
    <xdr:clientData fPrintsWithSheet="0"/>
  </xdr:twoCellAnchor>
  <xdr:twoCellAnchor>
    <xdr:from>
      <xdr:col>10</xdr:col>
      <xdr:colOff>738707</xdr:colOff>
      <xdr:row>245</xdr:row>
      <xdr:rowOff>102049</xdr:rowOff>
    </xdr:from>
    <xdr:to>
      <xdr:col>10</xdr:col>
      <xdr:colOff>2018867</xdr:colOff>
      <xdr:row>247</xdr:row>
      <xdr:rowOff>412070</xdr:rowOff>
    </xdr:to>
    <xdr:sp macro="" textlink="">
      <xdr:nvSpPr>
        <xdr:cNvPr id="37" name="View G Grandparent3 Details" descr="&quot;&quot;" title="G Grandparents 3 Details Navigation Button">
          <a:hlinkClick xmlns:r="http://schemas.openxmlformats.org/officeDocument/2006/relationships" r:id="rId21" tooltip="Click to view more tree details"/>
          <a:extLst>
            <a:ext uri="{FF2B5EF4-FFF2-40B4-BE49-F238E27FC236}">
              <a16:creationId xmlns:a16="http://schemas.microsoft.com/office/drawing/2014/main" id="{F5707BB1-FC5A-407F-A702-DC7FAFED02E7}"/>
            </a:ext>
          </a:extLst>
        </xdr:cNvPr>
        <xdr:cNvSpPr/>
      </xdr:nvSpPr>
      <xdr:spPr>
        <a:xfrm flipH="1">
          <a:off x="23670145" y="96661737"/>
          <a:ext cx="1280160" cy="1262521"/>
        </a:xfrm>
        <a:prstGeom prst="ellipse">
          <a:avLst/>
        </a:prstGeom>
        <a:solidFill>
          <a:schemeClr val="bg1">
            <a:lumMod val="75000"/>
          </a:schemeClr>
        </a:solidFill>
        <a:ln>
          <a:noFill/>
        </a:ln>
        <a:effectLst/>
      </xdr:spPr>
      <xdr:style>
        <a:lnRef idx="1">
          <a:schemeClr val="accent5"/>
        </a:lnRef>
        <a:fillRef idx="3">
          <a:schemeClr val="accent5"/>
        </a:fillRef>
        <a:effectRef idx="2">
          <a:schemeClr val="accent5"/>
        </a:effectRef>
        <a:fontRef idx="minor">
          <a:schemeClr val="lt1"/>
        </a:fontRef>
      </xdr:style>
      <xdr:txBody>
        <a:bodyPr vertOverflow="clip" horzOverflow="clip" lIns="0" tIns="0" rIns="0" bIns="0" rtlCol="0" anchor="ctr"/>
        <a:lstStyle/>
        <a:p>
          <a:pPr marL="0" indent="0" algn="ctr"/>
          <a:r>
            <a:rPr lang="en-US" sz="1200">
              <a:solidFill>
                <a:schemeClr val="tx2">
                  <a:lumMod val="50000"/>
                </a:schemeClr>
              </a:solidFill>
              <a:latin typeface="+mj-lt"/>
              <a:ea typeface="+mn-ea"/>
              <a:cs typeface="+mn-cs"/>
            </a:rPr>
            <a:t>DETAILS</a:t>
          </a:r>
        </a:p>
      </xdr:txBody>
    </xdr:sp>
    <xdr:clientData fPrintsWithSheet="0"/>
  </xdr:twoCellAnchor>
  <xdr:twoCellAnchor>
    <xdr:from>
      <xdr:col>17</xdr:col>
      <xdr:colOff>856098</xdr:colOff>
      <xdr:row>264</xdr:row>
      <xdr:rowOff>521386</xdr:rowOff>
    </xdr:from>
    <xdr:to>
      <xdr:col>17</xdr:col>
      <xdr:colOff>2136258</xdr:colOff>
      <xdr:row>268</xdr:row>
      <xdr:rowOff>163246</xdr:rowOff>
    </xdr:to>
    <xdr:sp macro="" textlink="">
      <xdr:nvSpPr>
        <xdr:cNvPr id="38" name="View G Grandparent3 Details" descr="&quot;&quot;" title="G Grandparents 3 Details Navigation Button">
          <a:hlinkClick xmlns:r="http://schemas.openxmlformats.org/officeDocument/2006/relationships" r:id="rId22" tooltip="Click to view more tree details"/>
          <a:extLst>
            <a:ext uri="{FF2B5EF4-FFF2-40B4-BE49-F238E27FC236}">
              <a16:creationId xmlns:a16="http://schemas.microsoft.com/office/drawing/2014/main" id="{CD45E4C1-3A4B-46F9-BB62-731CAF71E759}"/>
            </a:ext>
          </a:extLst>
        </xdr:cNvPr>
        <xdr:cNvSpPr/>
      </xdr:nvSpPr>
      <xdr:spPr>
        <a:xfrm>
          <a:off x="34345998" y="106706086"/>
          <a:ext cx="1280160" cy="1280160"/>
        </a:xfrm>
        <a:prstGeom prst="ellipse">
          <a:avLst/>
        </a:prstGeom>
        <a:solidFill>
          <a:schemeClr val="bg1">
            <a:lumMod val="75000"/>
          </a:schemeClr>
        </a:solidFill>
        <a:ln>
          <a:noFill/>
        </a:ln>
        <a:effectLst/>
      </xdr:spPr>
      <xdr:style>
        <a:lnRef idx="1">
          <a:schemeClr val="accent5"/>
        </a:lnRef>
        <a:fillRef idx="3">
          <a:schemeClr val="accent5"/>
        </a:fillRef>
        <a:effectRef idx="2">
          <a:schemeClr val="accent5"/>
        </a:effectRef>
        <a:fontRef idx="minor">
          <a:schemeClr val="lt1"/>
        </a:fontRef>
      </xdr:style>
      <xdr:txBody>
        <a:bodyPr vertOverflow="clip" horzOverflow="clip" lIns="0" tIns="0" rIns="0" bIns="0" rtlCol="0" anchor="ctr"/>
        <a:lstStyle/>
        <a:p>
          <a:pPr marL="0" indent="0" algn="ctr"/>
          <a:r>
            <a:rPr lang="en-US" sz="1200">
              <a:solidFill>
                <a:schemeClr val="tx2">
                  <a:lumMod val="50000"/>
                </a:schemeClr>
              </a:solidFill>
              <a:latin typeface="+mj-lt"/>
              <a:ea typeface="+mn-ea"/>
              <a:cs typeface="+mn-cs"/>
            </a:rPr>
            <a:t>DETAILS</a:t>
          </a:r>
        </a:p>
      </xdr:txBody>
    </xdr:sp>
    <xdr:clientData fPrintsWithSheet="0"/>
  </xdr:twoCellAnchor>
  <xdr:twoCellAnchor>
    <xdr:from>
      <xdr:col>12</xdr:col>
      <xdr:colOff>1333500</xdr:colOff>
      <xdr:row>387</xdr:row>
      <xdr:rowOff>57150</xdr:rowOff>
    </xdr:from>
    <xdr:to>
      <xdr:col>12</xdr:col>
      <xdr:colOff>2339340</xdr:colOff>
      <xdr:row>388</xdr:row>
      <xdr:rowOff>529590</xdr:rowOff>
    </xdr:to>
    <xdr:sp macro="" textlink="">
      <xdr:nvSpPr>
        <xdr:cNvPr id="40" name="View G Grandparent3 Details" descr="&quot;&quot;" title="G Grandparents 3 Details Navigation Button">
          <a:hlinkClick xmlns:r="http://schemas.openxmlformats.org/officeDocument/2006/relationships" r:id="rId23"/>
          <a:extLst>
            <a:ext uri="{FF2B5EF4-FFF2-40B4-BE49-F238E27FC236}">
              <a16:creationId xmlns:a16="http://schemas.microsoft.com/office/drawing/2014/main" id="{2BE1D319-6DE7-4FF4-B98A-6266C584FD99}"/>
            </a:ext>
          </a:extLst>
        </xdr:cNvPr>
        <xdr:cNvSpPr>
          <a:spLocks/>
        </xdr:cNvSpPr>
      </xdr:nvSpPr>
      <xdr:spPr>
        <a:xfrm>
          <a:off x="27813000" y="147275550"/>
          <a:ext cx="1005840" cy="1005840"/>
        </a:xfrm>
        <a:prstGeom prst="ellipse">
          <a:avLst/>
        </a:prstGeom>
        <a:solidFill>
          <a:schemeClr val="bg1">
            <a:lumMod val="75000"/>
          </a:schemeClr>
        </a:solidFill>
        <a:ln>
          <a:noFill/>
        </a:ln>
        <a:effectLst/>
      </xdr:spPr>
      <xdr:style>
        <a:lnRef idx="1">
          <a:schemeClr val="accent5"/>
        </a:lnRef>
        <a:fillRef idx="3">
          <a:schemeClr val="accent5"/>
        </a:fillRef>
        <a:effectRef idx="2">
          <a:schemeClr val="accent5"/>
        </a:effectRef>
        <a:fontRef idx="minor">
          <a:schemeClr val="lt1"/>
        </a:fontRef>
      </xdr:style>
      <xdr:txBody>
        <a:bodyPr vertOverflow="clip" horzOverflow="clip" lIns="0" tIns="0" rIns="0" bIns="0" rtlCol="0" anchor="ctr"/>
        <a:lstStyle/>
        <a:p>
          <a:pPr marL="0" indent="0" algn="ctr"/>
          <a:r>
            <a:rPr lang="en-US" sz="1200">
              <a:solidFill>
                <a:schemeClr val="tx2">
                  <a:lumMod val="50000"/>
                </a:schemeClr>
              </a:solidFill>
              <a:latin typeface="+mj-lt"/>
              <a:ea typeface="+mn-ea"/>
              <a:cs typeface="+mn-cs"/>
            </a:rPr>
            <a:t>DETAILS</a:t>
          </a:r>
        </a:p>
      </xdr:txBody>
    </xdr:sp>
    <xdr:clientData fPrintsWithSheet="0"/>
  </xdr:twoCellAnchor>
  <xdr:twoCellAnchor>
    <xdr:from>
      <xdr:col>12</xdr:col>
      <xdr:colOff>1085850</xdr:colOff>
      <xdr:row>371</xdr:row>
      <xdr:rowOff>171450</xdr:rowOff>
    </xdr:from>
    <xdr:to>
      <xdr:col>12</xdr:col>
      <xdr:colOff>2091690</xdr:colOff>
      <xdr:row>373</xdr:row>
      <xdr:rowOff>110490</xdr:rowOff>
    </xdr:to>
    <xdr:sp macro="" textlink="">
      <xdr:nvSpPr>
        <xdr:cNvPr id="41" name="View G Grandparent3 Details" descr="&quot;&quot;" title="G Grandparents 3 Details Navigation Button">
          <a:hlinkClick xmlns:r="http://schemas.openxmlformats.org/officeDocument/2006/relationships" r:id="rId24"/>
          <a:extLst>
            <a:ext uri="{FF2B5EF4-FFF2-40B4-BE49-F238E27FC236}">
              <a16:creationId xmlns:a16="http://schemas.microsoft.com/office/drawing/2014/main" id="{75A790E5-0842-4268-AB6D-2236A9AE867A}"/>
            </a:ext>
          </a:extLst>
        </xdr:cNvPr>
        <xdr:cNvSpPr>
          <a:spLocks noChangeAspect="1"/>
        </xdr:cNvSpPr>
      </xdr:nvSpPr>
      <xdr:spPr>
        <a:xfrm>
          <a:off x="27565350" y="140303250"/>
          <a:ext cx="1005840" cy="1005840"/>
        </a:xfrm>
        <a:prstGeom prst="ellipse">
          <a:avLst/>
        </a:prstGeom>
        <a:solidFill>
          <a:schemeClr val="bg1">
            <a:lumMod val="75000"/>
          </a:schemeClr>
        </a:solidFill>
        <a:ln>
          <a:noFill/>
        </a:ln>
        <a:effectLst/>
      </xdr:spPr>
      <xdr:style>
        <a:lnRef idx="1">
          <a:schemeClr val="accent5"/>
        </a:lnRef>
        <a:fillRef idx="3">
          <a:schemeClr val="accent5"/>
        </a:fillRef>
        <a:effectRef idx="2">
          <a:schemeClr val="accent5"/>
        </a:effectRef>
        <a:fontRef idx="minor">
          <a:schemeClr val="lt1"/>
        </a:fontRef>
      </xdr:style>
      <xdr:txBody>
        <a:bodyPr vertOverflow="clip" horzOverflow="clip" lIns="0" tIns="0" rIns="0" bIns="0" rtlCol="0" anchor="ctr"/>
        <a:lstStyle/>
        <a:p>
          <a:pPr marL="0" indent="0" algn="ctr"/>
          <a:r>
            <a:rPr lang="en-US" sz="1200">
              <a:solidFill>
                <a:schemeClr val="tx2">
                  <a:lumMod val="50000"/>
                </a:schemeClr>
              </a:solidFill>
              <a:latin typeface="+mj-lt"/>
              <a:ea typeface="+mn-ea"/>
              <a:cs typeface="+mn-cs"/>
            </a:rPr>
            <a:t>DETAILS</a:t>
          </a:r>
        </a:p>
      </xdr:txBody>
    </xdr:sp>
    <xdr:clientData fPrintsWithSheet="0"/>
  </xdr:twoCellAnchor>
  <xdr:twoCellAnchor>
    <xdr:from>
      <xdr:col>4</xdr:col>
      <xdr:colOff>0</xdr:colOff>
      <xdr:row>141</xdr:row>
      <xdr:rowOff>0</xdr:rowOff>
    </xdr:from>
    <xdr:to>
      <xdr:col>4</xdr:col>
      <xdr:colOff>1280160</xdr:colOff>
      <xdr:row>143</xdr:row>
      <xdr:rowOff>489585</xdr:rowOff>
    </xdr:to>
    <xdr:sp macro="" textlink="">
      <xdr:nvSpPr>
        <xdr:cNvPr id="42" name="View Grandparent2 Details" descr="&quot;&quot;" title="Grandparents 2 Details Navigation Button">
          <a:hlinkClick xmlns:r="http://schemas.openxmlformats.org/officeDocument/2006/relationships" r:id="rId25" tooltip="Click to view more tree details"/>
          <a:extLst>
            <a:ext uri="{FF2B5EF4-FFF2-40B4-BE49-F238E27FC236}">
              <a16:creationId xmlns:a16="http://schemas.microsoft.com/office/drawing/2014/main" id="{0DF8C207-C866-4D42-8F9D-E68E5442FB8F}"/>
            </a:ext>
          </a:extLst>
        </xdr:cNvPr>
        <xdr:cNvSpPr/>
      </xdr:nvSpPr>
      <xdr:spPr>
        <a:xfrm>
          <a:off x="15549563" y="57197625"/>
          <a:ext cx="1280160" cy="1251585"/>
        </a:xfrm>
        <a:prstGeom prst="ellipse">
          <a:avLst/>
        </a:prstGeom>
        <a:solidFill>
          <a:schemeClr val="bg1">
            <a:lumMod val="75000"/>
          </a:schemeClr>
        </a:solidFill>
        <a:ln>
          <a:noFill/>
        </a:ln>
        <a:effectLst/>
      </xdr:spPr>
      <xdr:style>
        <a:lnRef idx="1">
          <a:schemeClr val="accent5"/>
        </a:lnRef>
        <a:fillRef idx="3">
          <a:schemeClr val="accent5"/>
        </a:fillRef>
        <a:effectRef idx="2">
          <a:schemeClr val="accent5"/>
        </a:effectRef>
        <a:fontRef idx="minor">
          <a:schemeClr val="lt1"/>
        </a:fontRef>
      </xdr:style>
      <xdr:txBody>
        <a:bodyPr vertOverflow="clip" horzOverflow="clip" lIns="0" tIns="0" rIns="0" bIns="0" rtlCol="0" anchor="ctr"/>
        <a:lstStyle/>
        <a:p>
          <a:pPr marL="0" indent="0" algn="ctr"/>
          <a:r>
            <a:rPr lang="en-US" sz="1200">
              <a:solidFill>
                <a:schemeClr val="tx2">
                  <a:lumMod val="50000"/>
                </a:schemeClr>
              </a:solidFill>
              <a:latin typeface="+mj-lt"/>
              <a:ea typeface="+mn-ea"/>
              <a:cs typeface="+mn-cs"/>
            </a:rPr>
            <a:t>DETAILS</a:t>
          </a:r>
        </a:p>
      </xdr:txBody>
    </xdr:sp>
    <xdr:clientData fPrintsWithSheet="0"/>
  </xdr:twoCellAnchor>
  <xdr:twoCellAnchor>
    <xdr:from>
      <xdr:col>10</xdr:col>
      <xdr:colOff>904875</xdr:colOff>
      <xdr:row>168</xdr:row>
      <xdr:rowOff>0</xdr:rowOff>
    </xdr:from>
    <xdr:to>
      <xdr:col>10</xdr:col>
      <xdr:colOff>2276475</xdr:colOff>
      <xdr:row>170</xdr:row>
      <xdr:rowOff>480060</xdr:rowOff>
    </xdr:to>
    <xdr:sp macro="" textlink="">
      <xdr:nvSpPr>
        <xdr:cNvPr id="44" name="View Grandparent2 Details" descr="&quot;&quot;" title="Grandparents 2 Details Navigation Button">
          <a:hlinkClick xmlns:r="http://schemas.openxmlformats.org/officeDocument/2006/relationships" r:id="rId26" tooltip="Click to view more tree details"/>
          <a:extLst>
            <a:ext uri="{FF2B5EF4-FFF2-40B4-BE49-F238E27FC236}">
              <a16:creationId xmlns:a16="http://schemas.microsoft.com/office/drawing/2014/main" id="{CFD3572A-B07B-4C41-BE47-E9E01E628387}"/>
            </a:ext>
          </a:extLst>
        </xdr:cNvPr>
        <xdr:cNvSpPr/>
      </xdr:nvSpPr>
      <xdr:spPr>
        <a:xfrm>
          <a:off x="23764875" y="69183250"/>
          <a:ext cx="1371600" cy="1369060"/>
        </a:xfrm>
        <a:prstGeom prst="ellipse">
          <a:avLst/>
        </a:prstGeom>
        <a:solidFill>
          <a:schemeClr val="bg1">
            <a:lumMod val="75000"/>
          </a:schemeClr>
        </a:solidFill>
        <a:ln>
          <a:noFill/>
        </a:ln>
        <a:effectLst/>
      </xdr:spPr>
      <xdr:style>
        <a:lnRef idx="1">
          <a:schemeClr val="accent5"/>
        </a:lnRef>
        <a:fillRef idx="3">
          <a:schemeClr val="accent5"/>
        </a:fillRef>
        <a:effectRef idx="2">
          <a:schemeClr val="accent5"/>
        </a:effectRef>
        <a:fontRef idx="minor">
          <a:schemeClr val="lt1"/>
        </a:fontRef>
      </xdr:style>
      <xdr:txBody>
        <a:bodyPr vertOverflow="clip" horzOverflow="clip" lIns="0" tIns="0" rIns="0" bIns="0" rtlCol="0" anchor="ctr"/>
        <a:lstStyle/>
        <a:p>
          <a:pPr marL="0" indent="0" algn="ctr"/>
          <a:r>
            <a:rPr lang="en-US" sz="1200">
              <a:solidFill>
                <a:schemeClr val="tx2">
                  <a:lumMod val="50000"/>
                </a:schemeClr>
              </a:solidFill>
              <a:latin typeface="+mj-lt"/>
              <a:ea typeface="+mn-ea"/>
              <a:cs typeface="+mn-cs"/>
            </a:rPr>
            <a:t>DETAILS</a:t>
          </a:r>
        </a:p>
      </xdr:txBody>
    </xdr:sp>
    <xdr:clientData fPrintsWithSheet="0"/>
  </xdr:twoCellAnchor>
  <xdr:twoCellAnchor>
    <xdr:from>
      <xdr:col>7</xdr:col>
      <xdr:colOff>1066800</xdr:colOff>
      <xdr:row>175</xdr:row>
      <xdr:rowOff>38100</xdr:rowOff>
    </xdr:from>
    <xdr:to>
      <xdr:col>7</xdr:col>
      <xdr:colOff>2438400</xdr:colOff>
      <xdr:row>178</xdr:row>
      <xdr:rowOff>250825</xdr:rowOff>
    </xdr:to>
    <xdr:sp macro="" textlink="">
      <xdr:nvSpPr>
        <xdr:cNvPr id="49" name="View Grandparent2 Details" descr="&quot;&quot;" title="Grandparents 2 Details Navigation Button">
          <a:hlinkClick xmlns:r="http://schemas.openxmlformats.org/officeDocument/2006/relationships" r:id="rId27" tooltip="Click to view more tree details"/>
          <a:extLst>
            <a:ext uri="{FF2B5EF4-FFF2-40B4-BE49-F238E27FC236}">
              <a16:creationId xmlns:a16="http://schemas.microsoft.com/office/drawing/2014/main" id="{128FD93F-4F86-4556-9032-3AF0BE19A2B9}"/>
            </a:ext>
          </a:extLst>
        </xdr:cNvPr>
        <xdr:cNvSpPr/>
      </xdr:nvSpPr>
      <xdr:spPr>
        <a:xfrm>
          <a:off x="20243800" y="72189975"/>
          <a:ext cx="1371600" cy="1371600"/>
        </a:xfrm>
        <a:prstGeom prst="ellipse">
          <a:avLst/>
        </a:prstGeom>
        <a:solidFill>
          <a:schemeClr val="bg1">
            <a:lumMod val="75000"/>
          </a:schemeClr>
        </a:solidFill>
        <a:ln>
          <a:noFill/>
        </a:ln>
        <a:effectLst/>
      </xdr:spPr>
      <xdr:style>
        <a:lnRef idx="1">
          <a:schemeClr val="accent5"/>
        </a:lnRef>
        <a:fillRef idx="3">
          <a:schemeClr val="accent5"/>
        </a:fillRef>
        <a:effectRef idx="2">
          <a:schemeClr val="accent5"/>
        </a:effectRef>
        <a:fontRef idx="minor">
          <a:schemeClr val="lt1"/>
        </a:fontRef>
      </xdr:style>
      <xdr:txBody>
        <a:bodyPr vertOverflow="clip" horzOverflow="clip" lIns="0" tIns="0" rIns="0" bIns="0" rtlCol="0" anchor="ctr"/>
        <a:lstStyle/>
        <a:p>
          <a:pPr marL="0" indent="0" algn="ctr"/>
          <a:r>
            <a:rPr lang="en-US" sz="1200">
              <a:solidFill>
                <a:schemeClr val="tx2">
                  <a:lumMod val="50000"/>
                </a:schemeClr>
              </a:solidFill>
              <a:latin typeface="+mj-lt"/>
              <a:ea typeface="+mn-ea"/>
              <a:cs typeface="+mn-cs"/>
            </a:rPr>
            <a:t>DETAILS</a:t>
          </a:r>
        </a:p>
      </xdr:txBody>
    </xdr:sp>
    <xdr:clientData fPrintsWithSheet="0"/>
  </xdr:twoCellAnchor>
  <xdr:twoCellAnchor>
    <xdr:from>
      <xdr:col>10</xdr:col>
      <xdr:colOff>1057275</xdr:colOff>
      <xdr:row>225</xdr:row>
      <xdr:rowOff>128588</xdr:rowOff>
    </xdr:from>
    <xdr:to>
      <xdr:col>10</xdr:col>
      <xdr:colOff>2337435</xdr:colOff>
      <xdr:row>227</xdr:row>
      <xdr:rowOff>265748</xdr:rowOff>
    </xdr:to>
    <xdr:sp macro="" textlink="">
      <xdr:nvSpPr>
        <xdr:cNvPr id="39" name="View Grandparent2 Details" descr="&quot;&quot;" title="Grandparents 2 Details Navigation Button">
          <a:hlinkClick xmlns:r="http://schemas.openxmlformats.org/officeDocument/2006/relationships" r:id="rId28" tooltip="Click to view more tree details"/>
          <a:extLst>
            <a:ext uri="{FF2B5EF4-FFF2-40B4-BE49-F238E27FC236}">
              <a16:creationId xmlns:a16="http://schemas.microsoft.com/office/drawing/2014/main" id="{574DA4B8-CC53-4947-9A5D-87030420DC2B}"/>
            </a:ext>
          </a:extLst>
        </xdr:cNvPr>
        <xdr:cNvSpPr/>
      </xdr:nvSpPr>
      <xdr:spPr>
        <a:xfrm>
          <a:off x="23988713" y="88592026"/>
          <a:ext cx="1280160" cy="1280160"/>
        </a:xfrm>
        <a:prstGeom prst="ellipse">
          <a:avLst/>
        </a:prstGeom>
        <a:solidFill>
          <a:schemeClr val="bg1">
            <a:lumMod val="75000"/>
          </a:schemeClr>
        </a:solidFill>
        <a:ln>
          <a:noFill/>
        </a:ln>
        <a:effectLst/>
      </xdr:spPr>
      <xdr:style>
        <a:lnRef idx="1">
          <a:schemeClr val="accent5"/>
        </a:lnRef>
        <a:fillRef idx="3">
          <a:schemeClr val="accent5"/>
        </a:fillRef>
        <a:effectRef idx="2">
          <a:schemeClr val="accent5"/>
        </a:effectRef>
        <a:fontRef idx="minor">
          <a:schemeClr val="lt1"/>
        </a:fontRef>
      </xdr:style>
      <xdr:txBody>
        <a:bodyPr vertOverflow="clip" horzOverflow="clip" lIns="0" tIns="0" rIns="0" bIns="0" rtlCol="0" anchor="ctr"/>
        <a:lstStyle/>
        <a:p>
          <a:pPr marL="0" indent="0" algn="ctr"/>
          <a:r>
            <a:rPr lang="en-US" sz="1200">
              <a:solidFill>
                <a:schemeClr val="tx2">
                  <a:lumMod val="50000"/>
                </a:schemeClr>
              </a:solidFill>
              <a:latin typeface="+mj-lt"/>
              <a:ea typeface="+mn-ea"/>
              <a:cs typeface="+mn-cs"/>
            </a:rPr>
            <a:t>DETAILS</a:t>
          </a:r>
        </a:p>
      </xdr:txBody>
    </xdr:sp>
    <xdr:clientData fPrintsWithSheet="0"/>
  </xdr:twoCellAnchor>
  <xdr:twoCellAnchor>
    <xdr:from>
      <xdr:col>12</xdr:col>
      <xdr:colOff>1129233</xdr:colOff>
      <xdr:row>234</xdr:row>
      <xdr:rowOff>492574</xdr:rowOff>
    </xdr:from>
    <xdr:to>
      <xdr:col>12</xdr:col>
      <xdr:colOff>2409393</xdr:colOff>
      <xdr:row>237</xdr:row>
      <xdr:rowOff>343984</xdr:rowOff>
    </xdr:to>
    <xdr:sp macro="" textlink="">
      <xdr:nvSpPr>
        <xdr:cNvPr id="43" name="View G Grandparent3 Details" descr="&quot;&quot;" title="G Grandparents 3 Details Navigation Button">
          <a:hlinkClick xmlns:r="http://schemas.openxmlformats.org/officeDocument/2006/relationships" r:id="rId29" tooltip="Click to view more tree details"/>
          <a:extLst>
            <a:ext uri="{FF2B5EF4-FFF2-40B4-BE49-F238E27FC236}">
              <a16:creationId xmlns:a16="http://schemas.microsoft.com/office/drawing/2014/main" id="{3A929946-C6BD-4719-AE7A-B92D8B8F0194}"/>
            </a:ext>
          </a:extLst>
        </xdr:cNvPr>
        <xdr:cNvSpPr/>
      </xdr:nvSpPr>
      <xdr:spPr>
        <a:xfrm flipH="1">
          <a:off x="27513483" y="98242887"/>
          <a:ext cx="1280160" cy="1280160"/>
        </a:xfrm>
        <a:prstGeom prst="ellipse">
          <a:avLst/>
        </a:prstGeom>
        <a:solidFill>
          <a:schemeClr val="bg1">
            <a:lumMod val="75000"/>
          </a:schemeClr>
        </a:solidFill>
        <a:ln>
          <a:noFill/>
        </a:ln>
        <a:effectLst/>
      </xdr:spPr>
      <xdr:style>
        <a:lnRef idx="1">
          <a:schemeClr val="accent5"/>
        </a:lnRef>
        <a:fillRef idx="3">
          <a:schemeClr val="accent5"/>
        </a:fillRef>
        <a:effectRef idx="2">
          <a:schemeClr val="accent5"/>
        </a:effectRef>
        <a:fontRef idx="minor">
          <a:schemeClr val="lt1"/>
        </a:fontRef>
      </xdr:style>
      <xdr:txBody>
        <a:bodyPr vertOverflow="clip" horzOverflow="clip" lIns="0" tIns="0" rIns="0" bIns="0" rtlCol="0" anchor="ctr"/>
        <a:lstStyle/>
        <a:p>
          <a:pPr marL="0" indent="0" algn="ctr"/>
          <a:r>
            <a:rPr lang="en-US" sz="1200">
              <a:solidFill>
                <a:schemeClr val="tx2">
                  <a:lumMod val="50000"/>
                </a:schemeClr>
              </a:solidFill>
              <a:latin typeface="+mj-lt"/>
              <a:ea typeface="+mn-ea"/>
              <a:cs typeface="+mn-cs"/>
            </a:rPr>
            <a:t>DETAILS</a:t>
          </a:r>
        </a:p>
      </xdr:txBody>
    </xdr:sp>
    <xdr:clientData fPrintsWithSheet="0"/>
  </xdr:twoCellAnchor>
  <xdr:twoCellAnchor>
    <xdr:from>
      <xdr:col>12</xdr:col>
      <xdr:colOff>976312</xdr:colOff>
      <xdr:row>209</xdr:row>
      <xdr:rowOff>190500</xdr:rowOff>
    </xdr:from>
    <xdr:to>
      <xdr:col>12</xdr:col>
      <xdr:colOff>2256472</xdr:colOff>
      <xdr:row>211</xdr:row>
      <xdr:rowOff>405271</xdr:rowOff>
    </xdr:to>
    <xdr:sp macro="" textlink="">
      <xdr:nvSpPr>
        <xdr:cNvPr id="46" name="View G Grandparent3 Details" descr="&quot;&quot;" title="G Grandparents 3 Details Navigation Button">
          <a:hlinkClick xmlns:r="http://schemas.openxmlformats.org/officeDocument/2006/relationships" r:id="rId30" tooltip="Click to view more tree details"/>
          <a:extLst>
            <a:ext uri="{FF2B5EF4-FFF2-40B4-BE49-F238E27FC236}">
              <a16:creationId xmlns:a16="http://schemas.microsoft.com/office/drawing/2014/main" id="{434D059A-7603-4639-8281-507E22C80B51}"/>
            </a:ext>
          </a:extLst>
        </xdr:cNvPr>
        <xdr:cNvSpPr/>
      </xdr:nvSpPr>
      <xdr:spPr>
        <a:xfrm flipH="1">
          <a:off x="27360562" y="86415563"/>
          <a:ext cx="1280160" cy="1262521"/>
        </a:xfrm>
        <a:prstGeom prst="ellipse">
          <a:avLst/>
        </a:prstGeom>
        <a:solidFill>
          <a:schemeClr val="bg1">
            <a:lumMod val="75000"/>
          </a:schemeClr>
        </a:solidFill>
        <a:ln>
          <a:noFill/>
        </a:ln>
        <a:effectLst/>
      </xdr:spPr>
      <xdr:style>
        <a:lnRef idx="1">
          <a:schemeClr val="accent5"/>
        </a:lnRef>
        <a:fillRef idx="3">
          <a:schemeClr val="accent5"/>
        </a:fillRef>
        <a:effectRef idx="2">
          <a:schemeClr val="accent5"/>
        </a:effectRef>
        <a:fontRef idx="minor">
          <a:schemeClr val="lt1"/>
        </a:fontRef>
      </xdr:style>
      <xdr:txBody>
        <a:bodyPr vertOverflow="clip" horzOverflow="clip" lIns="0" tIns="0" rIns="0" bIns="0" rtlCol="0" anchor="ctr"/>
        <a:lstStyle/>
        <a:p>
          <a:pPr marL="0" indent="0" algn="ctr"/>
          <a:r>
            <a:rPr lang="en-US" sz="1200">
              <a:solidFill>
                <a:schemeClr val="tx2">
                  <a:lumMod val="50000"/>
                </a:schemeClr>
              </a:solidFill>
              <a:latin typeface="+mj-lt"/>
              <a:ea typeface="+mn-ea"/>
              <a:cs typeface="+mn-cs"/>
            </a:rPr>
            <a:t>DETAILS</a:t>
          </a:r>
        </a:p>
      </xdr:txBody>
    </xdr:sp>
    <xdr:clientData fPrintsWithSheet="0"/>
  </xdr:twoCellAnchor>
  <xdr:twoCellAnchor>
    <xdr:from>
      <xdr:col>17</xdr:col>
      <xdr:colOff>1023938</xdr:colOff>
      <xdr:row>193</xdr:row>
      <xdr:rowOff>404813</xdr:rowOff>
    </xdr:from>
    <xdr:to>
      <xdr:col>17</xdr:col>
      <xdr:colOff>2304098</xdr:colOff>
      <xdr:row>195</xdr:row>
      <xdr:rowOff>308611</xdr:rowOff>
    </xdr:to>
    <xdr:sp macro="" textlink="">
      <xdr:nvSpPr>
        <xdr:cNvPr id="47" name="View G Grandparent3 Details" descr="&quot;&quot;" title="G Grandparents 3 Details Navigation Button">
          <a:hlinkClick xmlns:r="http://schemas.openxmlformats.org/officeDocument/2006/relationships" r:id="rId31" tooltip="Click to view more tree details"/>
          <a:extLst>
            <a:ext uri="{FF2B5EF4-FFF2-40B4-BE49-F238E27FC236}">
              <a16:creationId xmlns:a16="http://schemas.microsoft.com/office/drawing/2014/main" id="{239839D3-7E04-4499-B390-6467FF125EC8}"/>
            </a:ext>
          </a:extLst>
        </xdr:cNvPr>
        <xdr:cNvSpPr/>
      </xdr:nvSpPr>
      <xdr:spPr>
        <a:xfrm>
          <a:off x="34385251" y="78319313"/>
          <a:ext cx="1280160" cy="1189673"/>
        </a:xfrm>
        <a:prstGeom prst="ellipse">
          <a:avLst/>
        </a:prstGeom>
        <a:solidFill>
          <a:schemeClr val="bg1">
            <a:lumMod val="75000"/>
          </a:schemeClr>
        </a:solidFill>
        <a:ln>
          <a:noFill/>
        </a:ln>
        <a:effectLst/>
      </xdr:spPr>
      <xdr:style>
        <a:lnRef idx="1">
          <a:schemeClr val="accent5"/>
        </a:lnRef>
        <a:fillRef idx="3">
          <a:schemeClr val="accent5"/>
        </a:fillRef>
        <a:effectRef idx="2">
          <a:schemeClr val="accent5"/>
        </a:effectRef>
        <a:fontRef idx="minor">
          <a:schemeClr val="lt1"/>
        </a:fontRef>
      </xdr:style>
      <xdr:txBody>
        <a:bodyPr vertOverflow="clip" horzOverflow="clip" lIns="0" tIns="0" rIns="0" bIns="0" rtlCol="0" anchor="ctr"/>
        <a:lstStyle/>
        <a:p>
          <a:pPr marL="0" indent="0" algn="ctr"/>
          <a:r>
            <a:rPr lang="en-US" sz="1200">
              <a:solidFill>
                <a:schemeClr val="tx2">
                  <a:lumMod val="50000"/>
                </a:schemeClr>
              </a:solidFill>
              <a:latin typeface="+mj-lt"/>
              <a:ea typeface="+mn-ea"/>
              <a:cs typeface="+mn-cs"/>
            </a:rPr>
            <a:t>DETAILS</a:t>
          </a:r>
        </a:p>
      </xdr:txBody>
    </xdr:sp>
    <xdr:clientData fPrintsWithSheet="0"/>
  </xdr:twoCellAnchor>
  <xdr:twoCellAnchor>
    <xdr:from>
      <xdr:col>12</xdr:col>
      <xdr:colOff>952500</xdr:colOff>
      <xdr:row>177</xdr:row>
      <xdr:rowOff>71437</xdr:rowOff>
    </xdr:from>
    <xdr:to>
      <xdr:col>12</xdr:col>
      <xdr:colOff>2232660</xdr:colOff>
      <xdr:row>180</xdr:row>
      <xdr:rowOff>262396</xdr:rowOff>
    </xdr:to>
    <xdr:sp macro="" textlink="">
      <xdr:nvSpPr>
        <xdr:cNvPr id="52" name="View G Grandparent3 Details" descr="&quot;&quot;" title="G Grandparents 3 Details Navigation Button">
          <a:hlinkClick xmlns:r="http://schemas.openxmlformats.org/officeDocument/2006/relationships" r:id="rId32" tooltip="Click to view more tree details"/>
          <a:extLst>
            <a:ext uri="{FF2B5EF4-FFF2-40B4-BE49-F238E27FC236}">
              <a16:creationId xmlns:a16="http://schemas.microsoft.com/office/drawing/2014/main" id="{765A25FB-8AF8-45DD-A8CF-EAB100006EE9}"/>
            </a:ext>
          </a:extLst>
        </xdr:cNvPr>
        <xdr:cNvSpPr/>
      </xdr:nvSpPr>
      <xdr:spPr>
        <a:xfrm flipH="1">
          <a:off x="27336750" y="71866125"/>
          <a:ext cx="1280160" cy="1262521"/>
        </a:xfrm>
        <a:prstGeom prst="ellipse">
          <a:avLst/>
        </a:prstGeom>
        <a:solidFill>
          <a:schemeClr val="bg1">
            <a:lumMod val="75000"/>
          </a:schemeClr>
        </a:solidFill>
        <a:ln>
          <a:noFill/>
        </a:ln>
        <a:effectLst/>
      </xdr:spPr>
      <xdr:style>
        <a:lnRef idx="1">
          <a:schemeClr val="accent5"/>
        </a:lnRef>
        <a:fillRef idx="3">
          <a:schemeClr val="accent5"/>
        </a:fillRef>
        <a:effectRef idx="2">
          <a:schemeClr val="accent5"/>
        </a:effectRef>
        <a:fontRef idx="minor">
          <a:schemeClr val="lt1"/>
        </a:fontRef>
      </xdr:style>
      <xdr:txBody>
        <a:bodyPr vertOverflow="clip" horzOverflow="clip" lIns="0" tIns="0" rIns="0" bIns="0" rtlCol="0" anchor="ctr"/>
        <a:lstStyle/>
        <a:p>
          <a:pPr marL="0" indent="0" algn="ctr"/>
          <a:r>
            <a:rPr lang="en-US" sz="1200">
              <a:solidFill>
                <a:schemeClr val="tx2">
                  <a:lumMod val="50000"/>
                </a:schemeClr>
              </a:solidFill>
              <a:latin typeface="+mj-lt"/>
              <a:ea typeface="+mn-ea"/>
              <a:cs typeface="+mn-cs"/>
            </a:rPr>
            <a:t>DETAILS</a:t>
          </a:r>
        </a:p>
      </xdr:txBody>
    </xdr:sp>
    <xdr:clientData fPrintsWithSheet="0"/>
  </xdr:twoCellAnchor>
  <xdr:twoCellAnchor>
    <xdr:from>
      <xdr:col>17</xdr:col>
      <xdr:colOff>1651000</xdr:colOff>
      <xdr:row>182</xdr:row>
      <xdr:rowOff>63500</xdr:rowOff>
    </xdr:from>
    <xdr:to>
      <xdr:col>17</xdr:col>
      <xdr:colOff>2931160</xdr:colOff>
      <xdr:row>185</xdr:row>
      <xdr:rowOff>190959</xdr:rowOff>
    </xdr:to>
    <xdr:sp macro="" textlink="">
      <xdr:nvSpPr>
        <xdr:cNvPr id="48" name="View G Grandparent3 Details" descr="&quot;&quot;" title="G Grandparents 3 Details Navigation Button">
          <a:hlinkClick xmlns:r="http://schemas.openxmlformats.org/officeDocument/2006/relationships" r:id="rId33" tooltip="Click to view more tree details"/>
          <a:extLst>
            <a:ext uri="{FF2B5EF4-FFF2-40B4-BE49-F238E27FC236}">
              <a16:creationId xmlns:a16="http://schemas.microsoft.com/office/drawing/2014/main" id="{1BE06EDA-3162-4D9D-B228-FC1AE9D2AB5D}"/>
            </a:ext>
          </a:extLst>
        </xdr:cNvPr>
        <xdr:cNvSpPr/>
      </xdr:nvSpPr>
      <xdr:spPr>
        <a:xfrm flipH="1">
          <a:off x="34909125" y="75199875"/>
          <a:ext cx="1280160" cy="1286334"/>
        </a:xfrm>
        <a:prstGeom prst="ellipse">
          <a:avLst/>
        </a:prstGeom>
        <a:solidFill>
          <a:schemeClr val="bg1">
            <a:lumMod val="75000"/>
          </a:schemeClr>
        </a:solidFill>
        <a:ln>
          <a:noFill/>
        </a:ln>
        <a:effectLst/>
      </xdr:spPr>
      <xdr:style>
        <a:lnRef idx="1">
          <a:schemeClr val="accent5"/>
        </a:lnRef>
        <a:fillRef idx="3">
          <a:schemeClr val="accent5"/>
        </a:fillRef>
        <a:effectRef idx="2">
          <a:schemeClr val="accent5"/>
        </a:effectRef>
        <a:fontRef idx="minor">
          <a:schemeClr val="lt1"/>
        </a:fontRef>
      </xdr:style>
      <xdr:txBody>
        <a:bodyPr vertOverflow="clip" horzOverflow="clip" lIns="0" tIns="0" rIns="0" bIns="0" rtlCol="0" anchor="ctr"/>
        <a:lstStyle/>
        <a:p>
          <a:pPr marL="0" indent="0" algn="ctr"/>
          <a:r>
            <a:rPr lang="en-US" sz="1200">
              <a:solidFill>
                <a:schemeClr val="tx2">
                  <a:lumMod val="50000"/>
                </a:schemeClr>
              </a:solidFill>
              <a:latin typeface="+mj-lt"/>
              <a:ea typeface="+mn-ea"/>
              <a:cs typeface="+mn-cs"/>
            </a:rPr>
            <a:t>DETAILS</a:t>
          </a:r>
        </a:p>
      </xdr:txBody>
    </xdr:sp>
    <xdr:clientData fPrintsWithSheet="0"/>
  </xdr:twoCellAnchor>
</xdr:wsDr>
</file>

<file path=xl/drawings/drawing10.xml><?xml version="1.0" encoding="utf-8"?>
<xdr:wsDr xmlns:xdr="http://schemas.openxmlformats.org/drawingml/2006/spreadsheetDrawing" xmlns:a="http://schemas.openxmlformats.org/drawingml/2006/main">
  <xdr:twoCellAnchor editAs="oneCell">
    <xdr:from>
      <xdr:col>1</xdr:col>
      <xdr:colOff>245980</xdr:colOff>
      <xdr:row>33</xdr:row>
      <xdr:rowOff>52928</xdr:rowOff>
    </xdr:from>
    <xdr:to>
      <xdr:col>1</xdr:col>
      <xdr:colOff>1160380</xdr:colOff>
      <xdr:row>33</xdr:row>
      <xdr:rowOff>967328</xdr:rowOff>
    </xdr:to>
    <xdr:pic>
      <xdr:nvPicPr>
        <xdr:cNvPr id="2" name="Photo placeholder 2" descr="To change this photo, right-click photo and then click Change Picture." title="Photo Placeholder">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41305" y="8730203"/>
          <a:ext cx="914400" cy="914400"/>
        </a:xfrm>
        <a:prstGeom prst="rect">
          <a:avLst/>
        </a:prstGeom>
      </xdr:spPr>
    </xdr:pic>
    <xdr:clientData/>
  </xdr:twoCellAnchor>
  <xdr:twoCellAnchor editAs="oneCell">
    <xdr:from>
      <xdr:col>1</xdr:col>
      <xdr:colOff>245980</xdr:colOff>
      <xdr:row>32</xdr:row>
      <xdr:rowOff>52239</xdr:rowOff>
    </xdr:from>
    <xdr:to>
      <xdr:col>1</xdr:col>
      <xdr:colOff>1160380</xdr:colOff>
      <xdr:row>32</xdr:row>
      <xdr:rowOff>966639</xdr:rowOff>
    </xdr:to>
    <xdr:pic>
      <xdr:nvPicPr>
        <xdr:cNvPr id="3" name="Child photo 1" descr="To change this photo, right-click photo and then click Change Picture." title="Photo Placeholder">
          <a:extLst>
            <a:ext uri="{FF2B5EF4-FFF2-40B4-BE49-F238E27FC236}">
              <a16:creationId xmlns:a16="http://schemas.microsoft.com/office/drawing/2014/main" id="{00000000-0008-0000-0B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41305" y="7719864"/>
          <a:ext cx="914400" cy="914400"/>
        </a:xfrm>
        <a:prstGeom prst="rect">
          <a:avLst/>
        </a:prstGeom>
        <a:ln>
          <a:noFill/>
        </a:ln>
      </xdr:spPr>
    </xdr:pic>
    <xdr:clientData/>
  </xdr:twoCellAnchor>
  <xdr:twoCellAnchor editAs="oneCell">
    <xdr:from>
      <xdr:col>5</xdr:col>
      <xdr:colOff>142875</xdr:colOff>
      <xdr:row>10</xdr:row>
      <xdr:rowOff>125877</xdr:rowOff>
    </xdr:from>
    <xdr:to>
      <xdr:col>5</xdr:col>
      <xdr:colOff>1240155</xdr:colOff>
      <xdr:row>14</xdr:row>
      <xdr:rowOff>210036</xdr:rowOff>
    </xdr:to>
    <xdr:pic>
      <xdr:nvPicPr>
        <xdr:cNvPr id="4" name="Mother photo" descr="To change this photo, right-click photo and then click Change Picture." title="Photo Placeholder">
          <a:extLst>
            <a:ext uri="{FF2B5EF4-FFF2-40B4-BE49-F238E27FC236}">
              <a16:creationId xmlns:a16="http://schemas.microsoft.com/office/drawing/2014/main" id="{00000000-0008-0000-0B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438900" y="3592977"/>
          <a:ext cx="1097280" cy="1084284"/>
        </a:xfrm>
        <a:prstGeom prst="rect">
          <a:avLst/>
        </a:prstGeom>
      </xdr:spPr>
    </xdr:pic>
    <xdr:clientData/>
  </xdr:twoCellAnchor>
  <xdr:twoCellAnchor editAs="oneCell">
    <xdr:from>
      <xdr:col>1</xdr:col>
      <xdr:colOff>159554</xdr:colOff>
      <xdr:row>10</xdr:row>
      <xdr:rowOff>125876</xdr:rowOff>
    </xdr:from>
    <xdr:to>
      <xdr:col>1</xdr:col>
      <xdr:colOff>1256834</xdr:colOff>
      <xdr:row>14</xdr:row>
      <xdr:rowOff>210035</xdr:rowOff>
    </xdr:to>
    <xdr:pic>
      <xdr:nvPicPr>
        <xdr:cNvPr id="5" name="Father photo" descr="To change this photo, right-click photo and then click Change Picture." title="Photo Placeholder">
          <a:extLst>
            <a:ext uri="{FF2B5EF4-FFF2-40B4-BE49-F238E27FC236}">
              <a16:creationId xmlns:a16="http://schemas.microsoft.com/office/drawing/2014/main" id="{00000000-0008-0000-0B00-00000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54879" y="3592976"/>
          <a:ext cx="1097280" cy="1084284"/>
        </a:xfrm>
        <a:prstGeom prst="rect">
          <a:avLst/>
        </a:prstGeom>
      </xdr:spPr>
    </xdr:pic>
    <xdr:clientData/>
  </xdr:twoCellAnchor>
  <xdr:twoCellAnchor editAs="oneCell">
    <xdr:from>
      <xdr:col>1</xdr:col>
      <xdr:colOff>245980</xdr:colOff>
      <xdr:row>34</xdr:row>
      <xdr:rowOff>49754</xdr:rowOff>
    </xdr:from>
    <xdr:to>
      <xdr:col>1</xdr:col>
      <xdr:colOff>1160380</xdr:colOff>
      <xdr:row>34</xdr:row>
      <xdr:rowOff>964154</xdr:rowOff>
    </xdr:to>
    <xdr:pic>
      <xdr:nvPicPr>
        <xdr:cNvPr id="6" name="Child photo 2" descr="To change this photo, right-click photo and then click Change Picture." title="Photo Placeholder">
          <a:extLst>
            <a:ext uri="{FF2B5EF4-FFF2-40B4-BE49-F238E27FC236}">
              <a16:creationId xmlns:a16="http://schemas.microsoft.com/office/drawing/2014/main" id="{00000000-0008-0000-0B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41305" y="9736679"/>
          <a:ext cx="914400" cy="914400"/>
        </a:xfrm>
        <a:prstGeom prst="rect">
          <a:avLst/>
        </a:prstGeom>
        <a:ln>
          <a:noFill/>
        </a:ln>
      </xdr:spPr>
    </xdr:pic>
    <xdr:clientData/>
  </xdr:twoCellAnchor>
  <xdr:twoCellAnchor>
    <xdr:from>
      <xdr:col>5</xdr:col>
      <xdr:colOff>8135</xdr:colOff>
      <xdr:row>5</xdr:row>
      <xdr:rowOff>65773</xdr:rowOff>
    </xdr:from>
    <xdr:to>
      <xdr:col>7</xdr:col>
      <xdr:colOff>1484474</xdr:colOff>
      <xdr:row>8</xdr:row>
      <xdr:rowOff>12124</xdr:rowOff>
    </xdr:to>
    <xdr:grpSp>
      <xdr:nvGrpSpPr>
        <xdr:cNvPr id="24" name="Group 23" descr="&quot;&quot;" title="Mother's Parents">
          <a:extLst>
            <a:ext uri="{FF2B5EF4-FFF2-40B4-BE49-F238E27FC236}">
              <a16:creationId xmlns:a16="http://schemas.microsoft.com/office/drawing/2014/main" id="{00000000-0008-0000-0B00-000018000000}"/>
            </a:ext>
          </a:extLst>
        </xdr:cNvPr>
        <xdr:cNvGrpSpPr/>
      </xdr:nvGrpSpPr>
      <xdr:grpSpPr>
        <a:xfrm>
          <a:off x="6294635" y="2203606"/>
          <a:ext cx="4450256" cy="920018"/>
          <a:chOff x="6305219" y="2245939"/>
          <a:chExt cx="4450256" cy="549601"/>
        </a:xfrm>
      </xdr:grpSpPr>
      <xdr:sp macro="" textlink="MGGGrandfather4">
        <xdr:nvSpPr>
          <xdr:cNvPr id="7" name="Grandfather" descr="&quot;&quot;" title="Father's father">
            <a:extLst>
              <a:ext uri="{FF2B5EF4-FFF2-40B4-BE49-F238E27FC236}">
                <a16:creationId xmlns:a16="http://schemas.microsoft.com/office/drawing/2014/main" id="{00000000-0008-0000-0B00-000007000000}"/>
              </a:ext>
            </a:extLst>
          </xdr:cNvPr>
          <xdr:cNvSpPr/>
        </xdr:nvSpPr>
        <xdr:spPr>
          <a:xfrm>
            <a:off x="6305219" y="2245939"/>
            <a:ext cx="2191113" cy="549601"/>
          </a:xfrm>
          <a:prstGeom prst="rect">
            <a:avLst/>
          </a:prstGeom>
          <a:solidFill>
            <a:schemeClr val="accent4"/>
          </a:solidFill>
          <a:ln w="6350">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tIns="45720" rtlCol="0" anchor="ctr"/>
          <a:lstStyle/>
          <a:p>
            <a:pPr marL="0" marR="0" indent="0" algn="ctr">
              <a:spcBef>
                <a:spcPts val="0"/>
              </a:spcBef>
              <a:spcAft>
                <a:spcPts val="0"/>
              </a:spcAft>
            </a:pPr>
            <a:fld id="{995E1ABC-873A-45F2-9035-259B9F91C6F0}" type="TxLink">
              <a:rPr lang="en-US" sz="1400" b="0" i="0" u="none" strike="noStrike">
                <a:solidFill>
                  <a:srgbClr val="FFFFFF"/>
                </a:solidFill>
                <a:latin typeface="Cambria"/>
                <a:ea typeface="+mn-ea"/>
                <a:cs typeface="+mn-cs"/>
              </a:rPr>
              <a:pPr marL="0" marR="0" indent="0" algn="ctr">
                <a:spcBef>
                  <a:spcPts val="0"/>
                </a:spcBef>
                <a:spcAft>
                  <a:spcPts val="0"/>
                </a:spcAft>
              </a:pPr>
              <a:t>Thornton Simmons                                                                        B Sept 17, 1844-D Oct 26, 1930</a:t>
            </a:fld>
            <a:endParaRPr lang="en-US" sz="1200" b="0">
              <a:solidFill>
                <a:schemeClr val="bg1"/>
              </a:solidFill>
              <a:latin typeface="+mj-lt"/>
              <a:ea typeface="+mn-ea"/>
              <a:cs typeface="+mn-cs"/>
            </a:endParaRPr>
          </a:p>
        </xdr:txBody>
      </xdr:sp>
      <xdr:sp macro="" textlink="MGGGrandmother4">
        <xdr:nvSpPr>
          <xdr:cNvPr id="8" name="Grandmother" descr="&quot;&quot;" title="Father's mother">
            <a:extLst>
              <a:ext uri="{FF2B5EF4-FFF2-40B4-BE49-F238E27FC236}">
                <a16:creationId xmlns:a16="http://schemas.microsoft.com/office/drawing/2014/main" id="{00000000-0008-0000-0B00-000008000000}"/>
              </a:ext>
            </a:extLst>
          </xdr:cNvPr>
          <xdr:cNvSpPr/>
        </xdr:nvSpPr>
        <xdr:spPr>
          <a:xfrm>
            <a:off x="8563429" y="2245939"/>
            <a:ext cx="2192046" cy="549601"/>
          </a:xfrm>
          <a:prstGeom prst="rect">
            <a:avLst/>
          </a:prstGeom>
          <a:solidFill>
            <a:schemeClr val="accent4"/>
          </a:solidFill>
          <a:ln w="6350">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tIns="45720" rtlCol="0" anchor="ctr"/>
          <a:lstStyle/>
          <a:p>
            <a:pPr marL="0" marR="0" indent="0" algn="ctr">
              <a:spcBef>
                <a:spcPts val="0"/>
              </a:spcBef>
              <a:spcAft>
                <a:spcPts val="0"/>
              </a:spcAft>
            </a:pPr>
            <a:fld id="{BBE1A39E-4504-49C2-A0C5-142A26230B89}" type="TxLink">
              <a:rPr lang="en-US" sz="1400" b="0" i="0" u="none" strike="noStrike">
                <a:solidFill>
                  <a:srgbClr val="FFFFFF"/>
                </a:solidFill>
                <a:latin typeface="Cambria"/>
                <a:ea typeface="+mn-ea"/>
                <a:cs typeface="+mn-cs"/>
              </a:rPr>
              <a:pPr marL="0" marR="0" indent="0" algn="ctr">
                <a:spcBef>
                  <a:spcPts val="0"/>
                </a:spcBef>
                <a:spcAft>
                  <a:spcPts val="0"/>
                </a:spcAft>
              </a:pPr>
              <a:t>Louisa Richards                                                                             B Aug 25, 1851-D Aug 31, 1937</a:t>
            </a:fld>
            <a:endParaRPr lang="en-US" sz="1200" b="0">
              <a:solidFill>
                <a:schemeClr val="bg1"/>
              </a:solidFill>
              <a:latin typeface="+mj-lt"/>
              <a:ea typeface="+mn-ea"/>
              <a:cs typeface="+mn-cs"/>
            </a:endParaRPr>
          </a:p>
        </xdr:txBody>
      </xdr:sp>
    </xdr:grpSp>
    <xdr:clientData/>
  </xdr:twoCellAnchor>
  <xdr:twoCellAnchor>
    <xdr:from>
      <xdr:col>5</xdr:col>
      <xdr:colOff>11191</xdr:colOff>
      <xdr:row>8</xdr:row>
      <xdr:rowOff>108006</xdr:rowOff>
    </xdr:from>
    <xdr:to>
      <xdr:col>8</xdr:col>
      <xdr:colOff>14146</xdr:colOff>
      <xdr:row>9</xdr:row>
      <xdr:rowOff>1200</xdr:rowOff>
    </xdr:to>
    <xdr:grpSp>
      <xdr:nvGrpSpPr>
        <xdr:cNvPr id="9" name="Group 8" descr="&quot;&quot;" title="Branch connector artwork">
          <a:extLst>
            <a:ext uri="{FF2B5EF4-FFF2-40B4-BE49-F238E27FC236}">
              <a16:creationId xmlns:a16="http://schemas.microsoft.com/office/drawing/2014/main" id="{00000000-0008-0000-0B00-000009000000}"/>
            </a:ext>
          </a:extLst>
        </xdr:cNvPr>
        <xdr:cNvGrpSpPr/>
      </xdr:nvGrpSpPr>
      <xdr:grpSpPr>
        <a:xfrm>
          <a:off x="6297691" y="3219506"/>
          <a:ext cx="4469122" cy="83694"/>
          <a:chOff x="711590" y="2824479"/>
          <a:chExt cx="4469720" cy="223406"/>
        </a:xfrm>
      </xdr:grpSpPr>
      <xdr:cxnSp macro="">
        <xdr:nvCxnSpPr>
          <xdr:cNvPr id="10" name="Line 4" descr="&quot;&quot;">
            <a:extLst>
              <a:ext uri="{FF2B5EF4-FFF2-40B4-BE49-F238E27FC236}">
                <a16:creationId xmlns:a16="http://schemas.microsoft.com/office/drawing/2014/main" id="{00000000-0008-0000-0B00-00000A000000}"/>
              </a:ext>
            </a:extLst>
          </xdr:cNvPr>
          <xdr:cNvCxnSpPr/>
        </xdr:nvCxnSpPr>
        <xdr:spPr>
          <a:xfrm>
            <a:off x="2946450" y="2824479"/>
            <a:ext cx="1" cy="223406"/>
          </a:xfrm>
          <a:prstGeom prst="line">
            <a:avLst/>
          </a:prstGeom>
          <a:ln w="9525">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Line 2" descr="&quot;&quot;">
            <a:extLst>
              <a:ext uri="{FF2B5EF4-FFF2-40B4-BE49-F238E27FC236}">
                <a16:creationId xmlns:a16="http://schemas.microsoft.com/office/drawing/2014/main" id="{00000000-0008-0000-0B00-00000B000000}"/>
              </a:ext>
            </a:extLst>
          </xdr:cNvPr>
          <xdr:cNvCxnSpPr/>
        </xdr:nvCxnSpPr>
        <xdr:spPr>
          <a:xfrm>
            <a:off x="711590" y="2827860"/>
            <a:ext cx="4469720" cy="0"/>
          </a:xfrm>
          <a:prstGeom prst="line">
            <a:avLst/>
          </a:prstGeom>
          <a:ln w="9525">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9582</xdr:colOff>
      <xdr:row>8</xdr:row>
      <xdr:rowOff>108008</xdr:rowOff>
    </xdr:from>
    <xdr:to>
      <xdr:col>4</xdr:col>
      <xdr:colOff>3561</xdr:colOff>
      <xdr:row>9</xdr:row>
      <xdr:rowOff>1202</xdr:rowOff>
    </xdr:to>
    <xdr:grpSp>
      <xdr:nvGrpSpPr>
        <xdr:cNvPr id="14" name="Group 13" descr="&quot;&quot;" title="Branch connector artwork">
          <a:extLst>
            <a:ext uri="{FF2B5EF4-FFF2-40B4-BE49-F238E27FC236}">
              <a16:creationId xmlns:a16="http://schemas.microsoft.com/office/drawing/2014/main" id="{00000000-0008-0000-0B00-00000E000000}"/>
            </a:ext>
          </a:extLst>
        </xdr:cNvPr>
        <xdr:cNvGrpSpPr/>
      </xdr:nvGrpSpPr>
      <xdr:grpSpPr>
        <a:xfrm>
          <a:off x="708082" y="3219508"/>
          <a:ext cx="4470729" cy="83694"/>
          <a:chOff x="711590" y="2824479"/>
          <a:chExt cx="4469720" cy="223406"/>
        </a:xfrm>
      </xdr:grpSpPr>
      <xdr:cxnSp macro="">
        <xdr:nvCxnSpPr>
          <xdr:cNvPr id="15" name="Line 4" descr="&quot;&quot;">
            <a:extLst>
              <a:ext uri="{FF2B5EF4-FFF2-40B4-BE49-F238E27FC236}">
                <a16:creationId xmlns:a16="http://schemas.microsoft.com/office/drawing/2014/main" id="{00000000-0008-0000-0B00-00000F000000}"/>
              </a:ext>
            </a:extLst>
          </xdr:cNvPr>
          <xdr:cNvCxnSpPr/>
        </xdr:nvCxnSpPr>
        <xdr:spPr>
          <a:xfrm>
            <a:off x="2946450" y="2824479"/>
            <a:ext cx="1" cy="223406"/>
          </a:xfrm>
          <a:prstGeom prst="line">
            <a:avLst/>
          </a:prstGeom>
          <a:ln w="9525">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6" name="Line 2" descr="&quot;&quot;">
            <a:extLst>
              <a:ext uri="{FF2B5EF4-FFF2-40B4-BE49-F238E27FC236}">
                <a16:creationId xmlns:a16="http://schemas.microsoft.com/office/drawing/2014/main" id="{00000000-0008-0000-0B00-000010000000}"/>
              </a:ext>
            </a:extLst>
          </xdr:cNvPr>
          <xdr:cNvCxnSpPr/>
        </xdr:nvCxnSpPr>
        <xdr:spPr>
          <a:xfrm>
            <a:off x="711590" y="2827860"/>
            <a:ext cx="4469720" cy="0"/>
          </a:xfrm>
          <a:prstGeom prst="line">
            <a:avLst/>
          </a:prstGeom>
          <a:ln w="9525">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1</xdr:col>
      <xdr:colOff>245980</xdr:colOff>
      <xdr:row>35</xdr:row>
      <xdr:rowOff>53988</xdr:rowOff>
    </xdr:from>
    <xdr:to>
      <xdr:col>1</xdr:col>
      <xdr:colOff>1160380</xdr:colOff>
      <xdr:row>35</xdr:row>
      <xdr:rowOff>968388</xdr:rowOff>
    </xdr:to>
    <xdr:pic>
      <xdr:nvPicPr>
        <xdr:cNvPr id="20" name="Child photo 2" descr="To change this photo, right-click photo and then click Change Picture." title="Photo Placeholder">
          <a:extLst>
            <a:ext uri="{FF2B5EF4-FFF2-40B4-BE49-F238E27FC236}">
              <a16:creationId xmlns:a16="http://schemas.microsoft.com/office/drawing/2014/main" id="{00000000-0008-0000-0B00-00001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41305" y="10750563"/>
          <a:ext cx="914400" cy="914400"/>
        </a:xfrm>
        <a:prstGeom prst="rect">
          <a:avLst/>
        </a:prstGeom>
        <a:ln>
          <a:noFill/>
        </a:ln>
      </xdr:spPr>
    </xdr:pic>
    <xdr:clientData/>
  </xdr:twoCellAnchor>
  <xdr:twoCellAnchor editAs="oneCell">
    <xdr:from>
      <xdr:col>7</xdr:col>
      <xdr:colOff>660693</xdr:colOff>
      <xdr:row>0</xdr:row>
      <xdr:rowOff>359973</xdr:rowOff>
    </xdr:from>
    <xdr:to>
      <xdr:col>7</xdr:col>
      <xdr:colOff>1475623</xdr:colOff>
      <xdr:row>1</xdr:row>
      <xdr:rowOff>389535</xdr:rowOff>
    </xdr:to>
    <xdr:sp macro="" textlink="">
      <xdr:nvSpPr>
        <xdr:cNvPr id="25" name="Back" descr="Click to return to tree" title="Back to Tree">
          <a:hlinkClick xmlns:r="http://schemas.openxmlformats.org/officeDocument/2006/relationships" r:id="rId3" tooltip="Click to return to tree"/>
          <a:extLst>
            <a:ext uri="{FF2B5EF4-FFF2-40B4-BE49-F238E27FC236}">
              <a16:creationId xmlns:a16="http://schemas.microsoft.com/office/drawing/2014/main" id="{00000000-0008-0000-0B00-000019000000}"/>
            </a:ext>
          </a:extLst>
        </xdr:cNvPr>
        <xdr:cNvSpPr/>
      </xdr:nvSpPr>
      <xdr:spPr>
        <a:xfrm>
          <a:off x="9921110" y="359973"/>
          <a:ext cx="814930" cy="823312"/>
        </a:xfrm>
        <a:prstGeom prst="ellipse">
          <a:avLst/>
        </a:prstGeom>
        <a:solidFill>
          <a:schemeClr val="bg1">
            <a:lumMod val="75000"/>
          </a:schemeClr>
        </a:solidFill>
        <a:ln w="6350">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050" b="0" i="0" u="none" strike="noStrike" kern="0" cap="none" spc="0" normalizeH="0" baseline="0" noProof="0">
              <a:ln>
                <a:noFill/>
              </a:ln>
              <a:solidFill>
                <a:schemeClr val="bg2"/>
              </a:solidFill>
              <a:effectLst/>
              <a:uLnTx/>
              <a:uFillTx/>
              <a:latin typeface="+mj-lt"/>
              <a:ea typeface="+mn-ea"/>
              <a:cs typeface="+mn-cs"/>
            </a:rPr>
            <a:t>BACK TO TREE</a:t>
          </a:r>
        </a:p>
      </xdr:txBody>
    </xdr:sp>
    <xdr:clientData fPrintsWithSheet="0"/>
  </xdr:twoCellAnchor>
  <xdr:twoCellAnchor>
    <xdr:from>
      <xdr:col>2</xdr:col>
      <xdr:colOff>800249</xdr:colOff>
      <xdr:row>5</xdr:row>
      <xdr:rowOff>10190</xdr:rowOff>
    </xdr:from>
    <xdr:to>
      <xdr:col>4</xdr:col>
      <xdr:colOff>143774</xdr:colOff>
      <xdr:row>7</xdr:row>
      <xdr:rowOff>518583</xdr:rowOff>
    </xdr:to>
    <xdr:sp macro="" textlink="'Family Tree'!K348">
      <xdr:nvSpPr>
        <xdr:cNvPr id="26" name="Grandmother" descr="&quot;&quot;" title="Father's mother">
          <a:extLst>
            <a:ext uri="{FF2B5EF4-FFF2-40B4-BE49-F238E27FC236}">
              <a16:creationId xmlns:a16="http://schemas.microsoft.com/office/drawing/2014/main" id="{00000000-0008-0000-0B00-00001A000000}"/>
            </a:ext>
          </a:extLst>
        </xdr:cNvPr>
        <xdr:cNvSpPr/>
      </xdr:nvSpPr>
      <xdr:spPr>
        <a:xfrm>
          <a:off x="2980416" y="2148023"/>
          <a:ext cx="2338608" cy="910560"/>
        </a:xfrm>
        <a:prstGeom prst="rect">
          <a:avLst/>
        </a:prstGeom>
        <a:solidFill>
          <a:schemeClr val="accent4"/>
        </a:solidFill>
        <a:ln w="6350">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tIns="45720" rtlCol="0" anchor="ctr"/>
        <a:lstStyle/>
        <a:p>
          <a:pPr marL="0" marR="0" indent="0" algn="ctr">
            <a:spcBef>
              <a:spcPts val="0"/>
            </a:spcBef>
            <a:spcAft>
              <a:spcPts val="0"/>
            </a:spcAft>
          </a:pPr>
          <a:fld id="{F86DECD1-8AD3-4D10-9F01-B2D9E3283E68}" type="TxLink">
            <a:rPr lang="en-US" sz="1600" b="0" i="0" u="none" strike="noStrike">
              <a:solidFill>
                <a:srgbClr val="FFFFFF"/>
              </a:solidFill>
              <a:latin typeface="Cambria"/>
              <a:ea typeface="Cambria"/>
              <a:cs typeface="+mn-cs"/>
            </a:rPr>
            <a:pPr marL="0" marR="0" indent="0" algn="ctr">
              <a:spcBef>
                <a:spcPts val="0"/>
              </a:spcBef>
              <a:spcAft>
                <a:spcPts val="0"/>
              </a:spcAft>
            </a:pPr>
            <a:t>Anne Greig Fraser                                                                                 B Apr 2, 1844 - D Jan 17, 1933</a:t>
          </a:fld>
          <a:endParaRPr lang="en-US" b="0">
            <a:cs typeface="+mn-cs"/>
          </a:endParaRPr>
        </a:p>
      </xdr:txBody>
    </xdr:sp>
    <xdr:clientData/>
  </xdr:twoCellAnchor>
  <xdr:twoCellAnchor>
    <xdr:from>
      <xdr:col>1</xdr:col>
      <xdr:colOff>24362</xdr:colOff>
      <xdr:row>5</xdr:row>
      <xdr:rowOff>5592</xdr:rowOff>
    </xdr:from>
    <xdr:to>
      <xdr:col>2</xdr:col>
      <xdr:colOff>673940</xdr:colOff>
      <xdr:row>7</xdr:row>
      <xdr:rowOff>518583</xdr:rowOff>
    </xdr:to>
    <xdr:sp macro="" textlink="MGGGrandfather3">
      <xdr:nvSpPr>
        <xdr:cNvPr id="27" name="Grandmother" descr="&quot;&quot;" title="Father's mother">
          <a:extLst>
            <a:ext uri="{FF2B5EF4-FFF2-40B4-BE49-F238E27FC236}">
              <a16:creationId xmlns:a16="http://schemas.microsoft.com/office/drawing/2014/main" id="{00000000-0008-0000-0B00-00001B000000}"/>
            </a:ext>
          </a:extLst>
        </xdr:cNvPr>
        <xdr:cNvSpPr/>
      </xdr:nvSpPr>
      <xdr:spPr>
        <a:xfrm>
          <a:off x="722862" y="2143425"/>
          <a:ext cx="2131245" cy="915158"/>
        </a:xfrm>
        <a:prstGeom prst="rect">
          <a:avLst/>
        </a:prstGeom>
        <a:solidFill>
          <a:schemeClr val="accent4"/>
        </a:solidFill>
        <a:ln w="6350">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tIns="45720" rtlCol="0" anchor="ctr"/>
        <a:lstStyle/>
        <a:p>
          <a:pPr marL="0" marR="0" indent="0" algn="ctr">
            <a:spcBef>
              <a:spcPts val="0"/>
            </a:spcBef>
            <a:spcAft>
              <a:spcPts val="0"/>
            </a:spcAft>
          </a:pPr>
          <a:fld id="{D23B4071-95C7-40F2-822B-A3B1E23EB472}" type="TxLink">
            <a:rPr lang="en-US" sz="1600" b="0" i="0" u="none" strike="noStrike">
              <a:solidFill>
                <a:srgbClr val="FFFFFF"/>
              </a:solidFill>
              <a:latin typeface="Cambria"/>
              <a:ea typeface="+mn-ea"/>
              <a:cs typeface="+mn-cs"/>
            </a:rPr>
            <a:pPr marL="0" marR="0" indent="0" algn="ctr">
              <a:spcBef>
                <a:spcPts val="0"/>
              </a:spcBef>
              <a:spcAft>
                <a:spcPts val="0"/>
              </a:spcAft>
            </a:pPr>
            <a:t>George Murray                                                                                             B Jul 9, 1850 - D April 23, 1939</a:t>
          </a:fld>
          <a:endParaRPr lang="en-US" sz="1400" b="0">
            <a:ea typeface="+mn-ea"/>
            <a:cs typeface="+mn-cs"/>
          </a:endParaRPr>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5</xdr:col>
      <xdr:colOff>142875</xdr:colOff>
      <xdr:row>10</xdr:row>
      <xdr:rowOff>125877</xdr:rowOff>
    </xdr:from>
    <xdr:to>
      <xdr:col>5</xdr:col>
      <xdr:colOff>1240155</xdr:colOff>
      <xdr:row>14</xdr:row>
      <xdr:rowOff>571986</xdr:rowOff>
    </xdr:to>
    <xdr:pic>
      <xdr:nvPicPr>
        <xdr:cNvPr id="4" name="Mother photo" descr="To change this photo, right-click photo and then click Change Picture." title="Photo Placeholder">
          <a:extLst>
            <a:ext uri="{FF2B5EF4-FFF2-40B4-BE49-F238E27FC236}">
              <a16:creationId xmlns:a16="http://schemas.microsoft.com/office/drawing/2014/main" id="{00000000-0008-0000-08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438900" y="4040652"/>
          <a:ext cx="1097280" cy="1084284"/>
        </a:xfrm>
        <a:prstGeom prst="rect">
          <a:avLst/>
        </a:prstGeom>
      </xdr:spPr>
    </xdr:pic>
    <xdr:clientData/>
  </xdr:twoCellAnchor>
  <xdr:twoCellAnchor editAs="oneCell">
    <xdr:from>
      <xdr:col>1</xdr:col>
      <xdr:colOff>159554</xdr:colOff>
      <xdr:row>10</xdr:row>
      <xdr:rowOff>125876</xdr:rowOff>
    </xdr:from>
    <xdr:to>
      <xdr:col>1</xdr:col>
      <xdr:colOff>1256834</xdr:colOff>
      <xdr:row>14</xdr:row>
      <xdr:rowOff>571985</xdr:rowOff>
    </xdr:to>
    <xdr:pic>
      <xdr:nvPicPr>
        <xdr:cNvPr id="5" name="Father photo" descr="To change this photo, right-click photo and then click Change Picture." title="Photo Placeholder">
          <a:extLst>
            <a:ext uri="{FF2B5EF4-FFF2-40B4-BE49-F238E27FC236}">
              <a16:creationId xmlns:a16="http://schemas.microsoft.com/office/drawing/2014/main" id="{00000000-0008-0000-08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4879" y="4040651"/>
          <a:ext cx="1097280" cy="1084284"/>
        </a:xfrm>
        <a:prstGeom prst="rect">
          <a:avLst/>
        </a:prstGeom>
      </xdr:spPr>
    </xdr:pic>
    <xdr:clientData/>
  </xdr:twoCellAnchor>
  <xdr:twoCellAnchor>
    <xdr:from>
      <xdr:col>5</xdr:col>
      <xdr:colOff>9719</xdr:colOff>
      <xdr:row>5</xdr:row>
      <xdr:rowOff>108105</xdr:rowOff>
    </xdr:from>
    <xdr:to>
      <xdr:col>6</xdr:col>
      <xdr:colOff>772583</xdr:colOff>
      <xdr:row>8</xdr:row>
      <xdr:rowOff>338666</xdr:rowOff>
    </xdr:to>
    <xdr:sp macro="" textlink="'Family Tree'!M30:O30">
      <xdr:nvSpPr>
        <xdr:cNvPr id="8" name="Grandfather" descr="&quot;&quot;" title="Father's father">
          <a:extLst>
            <a:ext uri="{FF2B5EF4-FFF2-40B4-BE49-F238E27FC236}">
              <a16:creationId xmlns:a16="http://schemas.microsoft.com/office/drawing/2014/main" id="{00000000-0008-0000-0800-000008000000}"/>
            </a:ext>
          </a:extLst>
        </xdr:cNvPr>
        <xdr:cNvSpPr/>
      </xdr:nvSpPr>
      <xdr:spPr>
        <a:xfrm>
          <a:off x="6296219" y="2245938"/>
          <a:ext cx="2244531" cy="833811"/>
        </a:xfrm>
        <a:prstGeom prst="rect">
          <a:avLst/>
        </a:prstGeom>
        <a:solidFill>
          <a:schemeClr val="accent3">
            <a:lumMod val="75000"/>
          </a:schemeClr>
        </a:solidFill>
        <a:ln w="6350">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tIns="45720" rtlCol="0" anchor="ctr"/>
        <a:lstStyle/>
        <a:p>
          <a:pPr marL="0" marR="0" indent="0" algn="ctr">
            <a:spcBef>
              <a:spcPts val="0"/>
            </a:spcBef>
            <a:spcAft>
              <a:spcPts val="0"/>
            </a:spcAft>
          </a:pPr>
          <a:fld id="{65DFEB87-3223-4520-9F1A-03D2245C7E06}" type="TxLink">
            <a:rPr lang="en-US" sz="1600" b="0" i="0" u="none" strike="noStrike">
              <a:solidFill>
                <a:srgbClr val="FFFFFF"/>
              </a:solidFill>
              <a:latin typeface="Cambria"/>
              <a:ea typeface="+mn-ea"/>
              <a:cs typeface="+mn-cs"/>
            </a:rPr>
            <a:pPr marL="0" marR="0" indent="0" algn="ctr">
              <a:spcBef>
                <a:spcPts val="0"/>
              </a:spcBef>
              <a:spcAft>
                <a:spcPts val="0"/>
              </a:spcAft>
            </a:pPr>
            <a:t>George Jack                                                                                                                                                B Sept 24, 1748 -D Mar 17, 1831</a:t>
          </a:fld>
          <a:endParaRPr lang="en-US" sz="1100" b="0">
            <a:solidFill>
              <a:schemeClr val="bg1"/>
            </a:solidFill>
            <a:latin typeface="+mj-lt"/>
            <a:ea typeface="+mn-ea"/>
            <a:cs typeface="+mn-cs"/>
          </a:endParaRPr>
        </a:p>
      </xdr:txBody>
    </xdr:sp>
    <xdr:clientData/>
  </xdr:twoCellAnchor>
  <xdr:twoCellAnchor>
    <xdr:from>
      <xdr:col>6</xdr:col>
      <xdr:colOff>828149</xdr:colOff>
      <xdr:row>5</xdr:row>
      <xdr:rowOff>108106</xdr:rowOff>
    </xdr:from>
    <xdr:to>
      <xdr:col>8</xdr:col>
      <xdr:colOff>34558</xdr:colOff>
      <xdr:row>8</xdr:row>
      <xdr:rowOff>349250</xdr:rowOff>
    </xdr:to>
    <xdr:sp macro="" textlink="'Family Tree'!M36:O36">
      <xdr:nvSpPr>
        <xdr:cNvPr id="9" name="Grandmother" descr="&quot;&quot;" title="Father's mother">
          <a:extLst>
            <a:ext uri="{FF2B5EF4-FFF2-40B4-BE49-F238E27FC236}">
              <a16:creationId xmlns:a16="http://schemas.microsoft.com/office/drawing/2014/main" id="{00000000-0008-0000-0800-000009000000}"/>
            </a:ext>
          </a:extLst>
        </xdr:cNvPr>
        <xdr:cNvSpPr/>
      </xdr:nvSpPr>
      <xdr:spPr>
        <a:xfrm>
          <a:off x="8596316" y="2245939"/>
          <a:ext cx="2190909" cy="844394"/>
        </a:xfrm>
        <a:prstGeom prst="rect">
          <a:avLst/>
        </a:prstGeom>
        <a:solidFill>
          <a:schemeClr val="accent3">
            <a:lumMod val="75000"/>
          </a:schemeClr>
        </a:solidFill>
        <a:ln w="6350">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tIns="45720" rtlCol="0" anchor="ctr"/>
        <a:lstStyle/>
        <a:p>
          <a:pPr marL="0" marR="0" indent="0" algn="ctr">
            <a:spcBef>
              <a:spcPts val="0"/>
            </a:spcBef>
            <a:spcAft>
              <a:spcPts val="0"/>
            </a:spcAft>
          </a:pPr>
          <a:fld id="{C5D802F7-2434-4503-B1FA-6FFED8383141}" type="TxLink">
            <a:rPr lang="en-US" sz="1600" b="0" i="0" u="none" strike="noStrike">
              <a:solidFill>
                <a:srgbClr val="FFFFFF"/>
              </a:solidFill>
              <a:latin typeface="Cambria"/>
              <a:ea typeface="+mn-ea"/>
              <a:cs typeface="+mn-cs"/>
            </a:rPr>
            <a:pPr marL="0" marR="0" indent="0" algn="ctr">
              <a:spcBef>
                <a:spcPts val="0"/>
              </a:spcBef>
              <a:spcAft>
                <a:spcPts val="0"/>
              </a:spcAft>
            </a:pPr>
            <a:t>Margaret King                                                                                       B 1753</a:t>
          </a:fld>
          <a:endParaRPr lang="en-US" sz="1100" b="0">
            <a:solidFill>
              <a:schemeClr val="bg1"/>
            </a:solidFill>
            <a:latin typeface="+mj-lt"/>
            <a:ea typeface="+mn-ea"/>
            <a:cs typeface="+mn-cs"/>
          </a:endParaRPr>
        </a:p>
      </xdr:txBody>
    </xdr:sp>
    <xdr:clientData/>
  </xdr:twoCellAnchor>
  <xdr:twoCellAnchor>
    <xdr:from>
      <xdr:col>4</xdr:col>
      <xdr:colOff>682174</xdr:colOff>
      <xdr:row>9</xdr:row>
      <xdr:rowOff>2173</xdr:rowOff>
    </xdr:from>
    <xdr:to>
      <xdr:col>7</xdr:col>
      <xdr:colOff>685129</xdr:colOff>
      <xdr:row>9</xdr:row>
      <xdr:rowOff>2173</xdr:rowOff>
    </xdr:to>
    <xdr:grpSp>
      <xdr:nvGrpSpPr>
        <xdr:cNvPr id="10" name="Group 9" descr="&quot;&quot;" title="Branch connector artwork">
          <a:extLst>
            <a:ext uri="{FF2B5EF4-FFF2-40B4-BE49-F238E27FC236}">
              <a16:creationId xmlns:a16="http://schemas.microsoft.com/office/drawing/2014/main" id="{00000000-0008-0000-0800-00000A000000}"/>
            </a:ext>
          </a:extLst>
        </xdr:cNvPr>
        <xdr:cNvGrpSpPr/>
      </xdr:nvGrpSpPr>
      <xdr:grpSpPr>
        <a:xfrm>
          <a:off x="5857424" y="3378256"/>
          <a:ext cx="4088122" cy="0"/>
          <a:chOff x="711590" y="2824479"/>
          <a:chExt cx="4469720" cy="223406"/>
        </a:xfrm>
      </xdr:grpSpPr>
      <xdr:cxnSp macro="">
        <xdr:nvCxnSpPr>
          <xdr:cNvPr id="11" name="Line 4" descr="&quot;&quot;">
            <a:extLst>
              <a:ext uri="{FF2B5EF4-FFF2-40B4-BE49-F238E27FC236}">
                <a16:creationId xmlns:a16="http://schemas.microsoft.com/office/drawing/2014/main" id="{00000000-0008-0000-0800-00000B000000}"/>
              </a:ext>
            </a:extLst>
          </xdr:cNvPr>
          <xdr:cNvCxnSpPr/>
        </xdr:nvCxnSpPr>
        <xdr:spPr>
          <a:xfrm>
            <a:off x="2946450" y="2824479"/>
            <a:ext cx="1" cy="223406"/>
          </a:xfrm>
          <a:prstGeom prst="line">
            <a:avLst/>
          </a:prstGeom>
          <a:ln w="9525">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2" name="Line 2" descr="&quot;&quot;">
            <a:extLst>
              <a:ext uri="{FF2B5EF4-FFF2-40B4-BE49-F238E27FC236}">
                <a16:creationId xmlns:a16="http://schemas.microsoft.com/office/drawing/2014/main" id="{00000000-0008-0000-0800-00000C000000}"/>
              </a:ext>
            </a:extLst>
          </xdr:cNvPr>
          <xdr:cNvCxnSpPr/>
        </xdr:nvCxnSpPr>
        <xdr:spPr>
          <a:xfrm>
            <a:off x="711590" y="2827860"/>
            <a:ext cx="4469720" cy="0"/>
          </a:xfrm>
          <a:prstGeom prst="line">
            <a:avLst/>
          </a:prstGeom>
          <a:ln w="9525">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17111</xdr:colOff>
      <xdr:row>5</xdr:row>
      <xdr:rowOff>108108</xdr:rowOff>
    </xdr:from>
    <xdr:to>
      <xdr:col>2</xdr:col>
      <xdr:colOff>742950</xdr:colOff>
      <xdr:row>8</xdr:row>
      <xdr:rowOff>433917</xdr:rowOff>
    </xdr:to>
    <xdr:sp macro="" textlink="'Family Tree'!M17:O17">
      <xdr:nvSpPr>
        <xdr:cNvPr id="14" name="Grandfather" descr="&quot;&quot;" title="Father's father">
          <a:extLst>
            <a:ext uri="{FF2B5EF4-FFF2-40B4-BE49-F238E27FC236}">
              <a16:creationId xmlns:a16="http://schemas.microsoft.com/office/drawing/2014/main" id="{00000000-0008-0000-0800-00000E000000}"/>
            </a:ext>
          </a:extLst>
        </xdr:cNvPr>
        <xdr:cNvSpPr/>
      </xdr:nvSpPr>
      <xdr:spPr>
        <a:xfrm>
          <a:off x="715611" y="2245941"/>
          <a:ext cx="2207506" cy="929059"/>
        </a:xfrm>
        <a:prstGeom prst="rect">
          <a:avLst/>
        </a:prstGeom>
        <a:solidFill>
          <a:schemeClr val="accent3">
            <a:lumMod val="75000"/>
          </a:schemeClr>
        </a:solidFill>
        <a:ln w="6350">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tIns="45720" rtlCol="0" anchor="ctr"/>
        <a:lstStyle/>
        <a:p>
          <a:pPr marL="0" marR="0" indent="0" algn="ctr">
            <a:spcBef>
              <a:spcPts val="0"/>
            </a:spcBef>
            <a:spcAft>
              <a:spcPts val="0"/>
            </a:spcAft>
          </a:pPr>
          <a:fld id="{9A9BF64C-4A50-4FCD-A898-C307A9C40E6B}" type="TxLink">
            <a:rPr lang="en-US" sz="1600" b="0" i="0" u="none" strike="noStrike">
              <a:solidFill>
                <a:srgbClr val="FFFFFF"/>
              </a:solidFill>
              <a:latin typeface="Cambria"/>
              <a:ea typeface="+mn-ea"/>
              <a:cs typeface="+mn-cs"/>
            </a:rPr>
            <a:pPr marL="0" marR="0" indent="0" algn="ctr">
              <a:spcBef>
                <a:spcPts val="0"/>
              </a:spcBef>
              <a:spcAft>
                <a:spcPts val="0"/>
              </a:spcAft>
            </a:pPr>
            <a:t>William Cruickshank                                          B June 10, 1763</a:t>
          </a:fld>
          <a:endParaRPr lang="en-US" sz="1100" b="0">
            <a:solidFill>
              <a:schemeClr val="bg1"/>
            </a:solidFill>
            <a:latin typeface="+mj-lt"/>
            <a:ea typeface="+mn-ea"/>
            <a:cs typeface="+mn-cs"/>
          </a:endParaRPr>
        </a:p>
      </xdr:txBody>
    </xdr:sp>
    <xdr:clientData/>
  </xdr:twoCellAnchor>
  <xdr:twoCellAnchor>
    <xdr:from>
      <xdr:col>2</xdr:col>
      <xdr:colOff>922228</xdr:colOff>
      <xdr:row>5</xdr:row>
      <xdr:rowOff>117633</xdr:rowOff>
    </xdr:from>
    <xdr:to>
      <xdr:col>4</xdr:col>
      <xdr:colOff>0</xdr:colOff>
      <xdr:row>8</xdr:row>
      <xdr:rowOff>476250</xdr:rowOff>
    </xdr:to>
    <xdr:sp macro="" textlink="'Family Tree'!M24:O24">
      <xdr:nvSpPr>
        <xdr:cNvPr id="15" name="Grandmother" descr="&quot;&quot;" title="Father's mother">
          <a:extLst>
            <a:ext uri="{FF2B5EF4-FFF2-40B4-BE49-F238E27FC236}">
              <a16:creationId xmlns:a16="http://schemas.microsoft.com/office/drawing/2014/main" id="{00000000-0008-0000-0800-00000F000000}"/>
            </a:ext>
          </a:extLst>
        </xdr:cNvPr>
        <xdr:cNvSpPr/>
      </xdr:nvSpPr>
      <xdr:spPr>
        <a:xfrm>
          <a:off x="3102395" y="2255466"/>
          <a:ext cx="2072855" cy="961867"/>
        </a:xfrm>
        <a:prstGeom prst="rect">
          <a:avLst/>
        </a:prstGeom>
        <a:solidFill>
          <a:schemeClr val="accent3">
            <a:lumMod val="75000"/>
          </a:schemeClr>
        </a:solidFill>
        <a:ln w="6350">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tIns="45720" rtlCol="0" anchor="ctr"/>
        <a:lstStyle/>
        <a:p>
          <a:pPr marL="0" marR="0" indent="0" algn="ctr">
            <a:spcBef>
              <a:spcPts val="0"/>
            </a:spcBef>
            <a:spcAft>
              <a:spcPts val="0"/>
            </a:spcAft>
          </a:pPr>
          <a:fld id="{7F36A960-95C6-429B-9599-BAFF3FFFA563}" type="TxLink">
            <a:rPr lang="en-US" sz="1600" b="0" i="0" u="none" strike="noStrike">
              <a:solidFill>
                <a:srgbClr val="FFFFFF"/>
              </a:solidFill>
              <a:latin typeface="Cambria"/>
              <a:ea typeface="+mn-ea"/>
              <a:cs typeface="+mn-cs"/>
            </a:rPr>
            <a:pPr marL="0" marR="0" indent="0" algn="ctr">
              <a:spcBef>
                <a:spcPts val="0"/>
              </a:spcBef>
              <a:spcAft>
                <a:spcPts val="0"/>
              </a:spcAft>
            </a:pPr>
            <a:t>Elizabeth Lucas                                             B 1776 - D1840</a:t>
          </a:fld>
          <a:endParaRPr lang="en-US" sz="1100" b="0">
            <a:solidFill>
              <a:schemeClr val="bg1"/>
            </a:solidFill>
            <a:latin typeface="+mj-lt"/>
            <a:ea typeface="+mn-ea"/>
            <a:cs typeface="+mn-cs"/>
          </a:endParaRPr>
        </a:p>
      </xdr:txBody>
    </xdr:sp>
    <xdr:clientData/>
  </xdr:twoCellAnchor>
  <xdr:twoCellAnchor>
    <xdr:from>
      <xdr:col>1</xdr:col>
      <xdr:colOff>221250</xdr:colOff>
      <xdr:row>9</xdr:row>
      <xdr:rowOff>4292</xdr:rowOff>
    </xdr:from>
    <xdr:to>
      <xdr:col>4</xdr:col>
      <xdr:colOff>215229</xdr:colOff>
      <xdr:row>9</xdr:row>
      <xdr:rowOff>4292</xdr:rowOff>
    </xdr:to>
    <xdr:grpSp>
      <xdr:nvGrpSpPr>
        <xdr:cNvPr id="16" name="Group 15" descr="&quot;&quot;" title="Branch connector artwork">
          <a:extLst>
            <a:ext uri="{FF2B5EF4-FFF2-40B4-BE49-F238E27FC236}">
              <a16:creationId xmlns:a16="http://schemas.microsoft.com/office/drawing/2014/main" id="{00000000-0008-0000-0800-000010000000}"/>
            </a:ext>
          </a:extLst>
        </xdr:cNvPr>
        <xdr:cNvGrpSpPr/>
      </xdr:nvGrpSpPr>
      <xdr:grpSpPr>
        <a:xfrm>
          <a:off x="919750" y="3380375"/>
          <a:ext cx="4470729" cy="0"/>
          <a:chOff x="711590" y="2824479"/>
          <a:chExt cx="4469720" cy="223406"/>
        </a:xfrm>
      </xdr:grpSpPr>
      <xdr:cxnSp macro="">
        <xdr:nvCxnSpPr>
          <xdr:cNvPr id="17" name="Line 4" descr="&quot;&quot;">
            <a:extLst>
              <a:ext uri="{FF2B5EF4-FFF2-40B4-BE49-F238E27FC236}">
                <a16:creationId xmlns:a16="http://schemas.microsoft.com/office/drawing/2014/main" id="{00000000-0008-0000-0800-000011000000}"/>
              </a:ext>
            </a:extLst>
          </xdr:cNvPr>
          <xdr:cNvCxnSpPr/>
        </xdr:nvCxnSpPr>
        <xdr:spPr>
          <a:xfrm>
            <a:off x="2946450" y="2824479"/>
            <a:ext cx="1" cy="223406"/>
          </a:xfrm>
          <a:prstGeom prst="line">
            <a:avLst/>
          </a:prstGeom>
          <a:ln w="9525">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8" name="Line 2" descr="&quot;&quot;">
            <a:extLst>
              <a:ext uri="{FF2B5EF4-FFF2-40B4-BE49-F238E27FC236}">
                <a16:creationId xmlns:a16="http://schemas.microsoft.com/office/drawing/2014/main" id="{00000000-0008-0000-0800-000012000000}"/>
              </a:ext>
            </a:extLst>
          </xdr:cNvPr>
          <xdr:cNvCxnSpPr/>
        </xdr:nvCxnSpPr>
        <xdr:spPr>
          <a:xfrm>
            <a:off x="711590" y="2827860"/>
            <a:ext cx="4469720" cy="0"/>
          </a:xfrm>
          <a:prstGeom prst="line">
            <a:avLst/>
          </a:prstGeom>
          <a:ln w="9525">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7</xdr:col>
      <xdr:colOff>650110</xdr:colOff>
      <xdr:row>0</xdr:row>
      <xdr:rowOff>359973</xdr:rowOff>
    </xdr:from>
    <xdr:to>
      <xdr:col>7</xdr:col>
      <xdr:colOff>1465040</xdr:colOff>
      <xdr:row>1</xdr:row>
      <xdr:rowOff>392358</xdr:rowOff>
    </xdr:to>
    <xdr:sp macro="" textlink="">
      <xdr:nvSpPr>
        <xdr:cNvPr id="22" name="Back" descr="Click to return to tree" title="Back to Tree">
          <a:hlinkClick xmlns:r="http://schemas.openxmlformats.org/officeDocument/2006/relationships" r:id="rId2"/>
          <a:extLst>
            <a:ext uri="{FF2B5EF4-FFF2-40B4-BE49-F238E27FC236}">
              <a16:creationId xmlns:a16="http://schemas.microsoft.com/office/drawing/2014/main" id="{00000000-0008-0000-0800-000016000000}"/>
            </a:ext>
          </a:extLst>
        </xdr:cNvPr>
        <xdr:cNvSpPr/>
      </xdr:nvSpPr>
      <xdr:spPr>
        <a:xfrm>
          <a:off x="9927460" y="359973"/>
          <a:ext cx="814930" cy="822960"/>
        </a:xfrm>
        <a:prstGeom prst="ellipse">
          <a:avLst/>
        </a:prstGeom>
        <a:solidFill>
          <a:schemeClr val="bg1">
            <a:lumMod val="75000"/>
          </a:schemeClr>
        </a:solidFill>
        <a:ln w="6350">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050" b="0" i="0" u="none" strike="noStrike" kern="0" cap="none" spc="0" normalizeH="0" baseline="0" noProof="0">
              <a:ln>
                <a:noFill/>
              </a:ln>
              <a:solidFill>
                <a:schemeClr val="bg2"/>
              </a:solidFill>
              <a:effectLst/>
              <a:uLnTx/>
              <a:uFillTx/>
              <a:latin typeface="+mj-lt"/>
              <a:ea typeface="+mn-ea"/>
              <a:cs typeface="+mn-cs"/>
            </a:rPr>
            <a:t>BACK TO TREE</a:t>
          </a:r>
        </a:p>
      </xdr:txBody>
    </xdr:sp>
    <xdr:clientData fPrintsWithSheet="0"/>
  </xdr:twoCellAnchor>
</xdr:wsDr>
</file>

<file path=xl/drawings/drawing12.xml><?xml version="1.0" encoding="utf-8"?>
<xdr:wsDr xmlns:xdr="http://schemas.openxmlformats.org/drawingml/2006/spreadsheetDrawing" xmlns:a="http://schemas.openxmlformats.org/drawingml/2006/main">
  <xdr:twoCellAnchor editAs="oneCell">
    <xdr:from>
      <xdr:col>5</xdr:col>
      <xdr:colOff>142875</xdr:colOff>
      <xdr:row>10</xdr:row>
      <xdr:rowOff>125878</xdr:rowOff>
    </xdr:from>
    <xdr:to>
      <xdr:col>5</xdr:col>
      <xdr:colOff>1240155</xdr:colOff>
      <xdr:row>16</xdr:row>
      <xdr:rowOff>19051</xdr:rowOff>
    </xdr:to>
    <xdr:pic>
      <xdr:nvPicPr>
        <xdr:cNvPr id="15" name="Mother photo" descr="To change this photo, right-click photo and then click Change Picture." title="Photo Placeholder">
          <a:extLst>
            <a:ext uri="{FF2B5EF4-FFF2-40B4-BE49-F238E27FC236}">
              <a16:creationId xmlns:a16="http://schemas.microsoft.com/office/drawing/2014/main" id="{01AD41DC-73D6-4DE3-9982-3CFCB2C0B0B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438900" y="4040653"/>
          <a:ext cx="1097280" cy="1636248"/>
        </a:xfrm>
        <a:prstGeom prst="rect">
          <a:avLst/>
        </a:prstGeom>
      </xdr:spPr>
    </xdr:pic>
    <xdr:clientData/>
  </xdr:twoCellAnchor>
  <xdr:twoCellAnchor editAs="oneCell">
    <xdr:from>
      <xdr:col>1</xdr:col>
      <xdr:colOff>130979</xdr:colOff>
      <xdr:row>10</xdr:row>
      <xdr:rowOff>135402</xdr:rowOff>
    </xdr:from>
    <xdr:to>
      <xdr:col>1</xdr:col>
      <xdr:colOff>1228259</xdr:colOff>
      <xdr:row>17</xdr:row>
      <xdr:rowOff>9526</xdr:rowOff>
    </xdr:to>
    <xdr:pic>
      <xdr:nvPicPr>
        <xdr:cNvPr id="16" name="Father photo" descr="To change this photo, right-click photo and then click Change Picture." title="Photo Placeholder">
          <a:extLst>
            <a:ext uri="{FF2B5EF4-FFF2-40B4-BE49-F238E27FC236}">
              <a16:creationId xmlns:a16="http://schemas.microsoft.com/office/drawing/2014/main" id="{56F18592-9D22-475E-808B-8A4055ECC1C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26304" y="4050177"/>
          <a:ext cx="1097280" cy="1683874"/>
        </a:xfrm>
        <a:prstGeom prst="rect">
          <a:avLst/>
        </a:prstGeom>
      </xdr:spPr>
    </xdr:pic>
    <xdr:clientData/>
  </xdr:twoCellAnchor>
  <xdr:twoCellAnchor>
    <xdr:from>
      <xdr:col>5</xdr:col>
      <xdr:colOff>9719</xdr:colOff>
      <xdr:row>5</xdr:row>
      <xdr:rowOff>108106</xdr:rowOff>
    </xdr:from>
    <xdr:to>
      <xdr:col>6</xdr:col>
      <xdr:colOff>729143</xdr:colOff>
      <xdr:row>8</xdr:row>
      <xdr:rowOff>190500</xdr:rowOff>
    </xdr:to>
    <xdr:sp macro="" textlink="'Family Tree'!M248">
      <xdr:nvSpPr>
        <xdr:cNvPr id="17" name="Grandfather" descr="&quot;&quot;" title="Father's father">
          <a:extLst>
            <a:ext uri="{FF2B5EF4-FFF2-40B4-BE49-F238E27FC236}">
              <a16:creationId xmlns:a16="http://schemas.microsoft.com/office/drawing/2014/main" id="{49D7B2CD-FC88-44E8-878E-EF771773885D}"/>
            </a:ext>
          </a:extLst>
        </xdr:cNvPr>
        <xdr:cNvSpPr/>
      </xdr:nvSpPr>
      <xdr:spPr>
        <a:xfrm>
          <a:off x="6305744" y="2251231"/>
          <a:ext cx="2205324" cy="682469"/>
        </a:xfrm>
        <a:prstGeom prst="rect">
          <a:avLst/>
        </a:prstGeom>
        <a:solidFill>
          <a:schemeClr val="accent3">
            <a:lumMod val="75000"/>
          </a:schemeClr>
        </a:solidFill>
        <a:ln w="6350">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tIns="45720" rtlCol="0" anchor="ctr"/>
        <a:lstStyle/>
        <a:p>
          <a:pPr marL="0" marR="0" indent="0" algn="ctr">
            <a:spcBef>
              <a:spcPts val="0"/>
            </a:spcBef>
            <a:spcAft>
              <a:spcPts val="0"/>
            </a:spcAft>
          </a:pPr>
          <a:fld id="{779D0BCB-27A2-4407-9234-0535F1EE133B}" type="TxLink">
            <a:rPr lang="en-US" sz="1600" b="0" i="0" u="none" strike="noStrike">
              <a:solidFill>
                <a:srgbClr val="FFFFFF"/>
              </a:solidFill>
              <a:latin typeface="Cambria"/>
              <a:ea typeface="Cambria"/>
              <a:cs typeface="+mn-cs"/>
            </a:rPr>
            <a:pPr marL="0" marR="0" indent="0" algn="ctr">
              <a:spcBef>
                <a:spcPts val="0"/>
              </a:spcBef>
              <a:spcAft>
                <a:spcPts val="0"/>
              </a:spcAft>
            </a:pPr>
            <a:t>James Lattimur                                                                  </a:t>
          </a:fld>
          <a:endParaRPr lang="en-US" sz="1600" b="0" i="0" u="none" strike="noStrike">
            <a:solidFill>
              <a:srgbClr val="FFFFFF"/>
            </a:solidFill>
            <a:latin typeface="Cambria"/>
            <a:ea typeface="Cambria"/>
            <a:cs typeface="+mn-cs"/>
          </a:endParaRPr>
        </a:p>
      </xdr:txBody>
    </xdr:sp>
    <xdr:clientData/>
  </xdr:twoCellAnchor>
  <xdr:twoCellAnchor>
    <xdr:from>
      <xdr:col>6</xdr:col>
      <xdr:colOff>796399</xdr:colOff>
      <xdr:row>5</xdr:row>
      <xdr:rowOff>108106</xdr:rowOff>
    </xdr:from>
    <xdr:to>
      <xdr:col>8</xdr:col>
      <xdr:colOff>2808</xdr:colOff>
      <xdr:row>8</xdr:row>
      <xdr:rowOff>190500</xdr:rowOff>
    </xdr:to>
    <xdr:sp macro="" textlink="'Family Tree'!M253">
      <xdr:nvSpPr>
        <xdr:cNvPr id="18" name="Grandmother" descr="&quot;&quot;" title="Father's mother">
          <a:extLst>
            <a:ext uri="{FF2B5EF4-FFF2-40B4-BE49-F238E27FC236}">
              <a16:creationId xmlns:a16="http://schemas.microsoft.com/office/drawing/2014/main" id="{48C0DD10-C8C8-4CDF-A397-8B4F88EC3CEE}"/>
            </a:ext>
          </a:extLst>
        </xdr:cNvPr>
        <xdr:cNvSpPr/>
      </xdr:nvSpPr>
      <xdr:spPr>
        <a:xfrm>
          <a:off x="8578324" y="2251231"/>
          <a:ext cx="2197259" cy="682469"/>
        </a:xfrm>
        <a:prstGeom prst="rect">
          <a:avLst/>
        </a:prstGeom>
        <a:solidFill>
          <a:schemeClr val="accent3">
            <a:lumMod val="75000"/>
          </a:schemeClr>
        </a:solidFill>
        <a:ln w="6350">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tIns="45720" rtlCol="0" anchor="ctr"/>
        <a:lstStyle/>
        <a:p>
          <a:pPr marL="0" marR="0" indent="0" algn="ctr">
            <a:spcBef>
              <a:spcPts val="0"/>
            </a:spcBef>
            <a:spcAft>
              <a:spcPts val="0"/>
            </a:spcAft>
          </a:pPr>
          <a:fld id="{10112242-6CA9-4A60-9B3D-07ABB790D567}" type="TxLink">
            <a:rPr lang="en-US" sz="1600" b="0" i="0" u="none" strike="noStrike">
              <a:solidFill>
                <a:srgbClr val="FFFFFF"/>
              </a:solidFill>
              <a:latin typeface="Cambria"/>
              <a:ea typeface="Cambria"/>
              <a:cs typeface="+mn-cs"/>
            </a:rPr>
            <a:pPr marL="0" marR="0" indent="0" algn="ctr">
              <a:spcBef>
                <a:spcPts val="0"/>
              </a:spcBef>
              <a:spcAft>
                <a:spcPts val="0"/>
              </a:spcAft>
            </a:pPr>
            <a:t>Elizabeth                                                      </a:t>
          </a:fld>
          <a:endParaRPr lang="en-US" sz="1600" b="0" i="0" u="none" strike="noStrike">
            <a:solidFill>
              <a:srgbClr val="FFFFFF"/>
            </a:solidFill>
            <a:latin typeface="Cambria"/>
            <a:ea typeface="Cambria"/>
            <a:cs typeface="+mn-cs"/>
          </a:endParaRPr>
        </a:p>
      </xdr:txBody>
    </xdr:sp>
    <xdr:clientData/>
  </xdr:twoCellAnchor>
  <xdr:twoCellAnchor>
    <xdr:from>
      <xdr:col>4</xdr:col>
      <xdr:colOff>682174</xdr:colOff>
      <xdr:row>9</xdr:row>
      <xdr:rowOff>2173</xdr:rowOff>
    </xdr:from>
    <xdr:to>
      <xdr:col>7</xdr:col>
      <xdr:colOff>685129</xdr:colOff>
      <xdr:row>9</xdr:row>
      <xdr:rowOff>2173</xdr:rowOff>
    </xdr:to>
    <xdr:grpSp>
      <xdr:nvGrpSpPr>
        <xdr:cNvPr id="19" name="Group 18" descr="&quot;&quot;" title="Branch connector artwork">
          <a:extLst>
            <a:ext uri="{FF2B5EF4-FFF2-40B4-BE49-F238E27FC236}">
              <a16:creationId xmlns:a16="http://schemas.microsoft.com/office/drawing/2014/main" id="{B16B2D39-48AD-4AEC-B445-CCEB5CDA898D}"/>
            </a:ext>
          </a:extLst>
        </xdr:cNvPr>
        <xdr:cNvGrpSpPr/>
      </xdr:nvGrpSpPr>
      <xdr:grpSpPr>
        <a:xfrm>
          <a:off x="5872764" y="3405488"/>
          <a:ext cx="4101916" cy="0"/>
          <a:chOff x="711590" y="2824479"/>
          <a:chExt cx="4469720" cy="223406"/>
        </a:xfrm>
      </xdr:grpSpPr>
      <xdr:cxnSp macro="">
        <xdr:nvCxnSpPr>
          <xdr:cNvPr id="20" name="Line 4" descr="&quot;&quot;">
            <a:extLst>
              <a:ext uri="{FF2B5EF4-FFF2-40B4-BE49-F238E27FC236}">
                <a16:creationId xmlns:a16="http://schemas.microsoft.com/office/drawing/2014/main" id="{911E7022-A0F1-4F90-BE65-6F10D4AD0AE5}"/>
              </a:ext>
            </a:extLst>
          </xdr:cNvPr>
          <xdr:cNvCxnSpPr/>
        </xdr:nvCxnSpPr>
        <xdr:spPr>
          <a:xfrm>
            <a:off x="2946450" y="2824479"/>
            <a:ext cx="1" cy="223406"/>
          </a:xfrm>
          <a:prstGeom prst="line">
            <a:avLst/>
          </a:prstGeom>
          <a:ln w="9525">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Line 2" descr="&quot;&quot;">
            <a:extLst>
              <a:ext uri="{FF2B5EF4-FFF2-40B4-BE49-F238E27FC236}">
                <a16:creationId xmlns:a16="http://schemas.microsoft.com/office/drawing/2014/main" id="{21A08F77-F2E2-41BC-A74C-8E7ED4534330}"/>
              </a:ext>
            </a:extLst>
          </xdr:cNvPr>
          <xdr:cNvCxnSpPr/>
        </xdr:nvCxnSpPr>
        <xdr:spPr>
          <a:xfrm>
            <a:off x="711590" y="2827860"/>
            <a:ext cx="4469720" cy="0"/>
          </a:xfrm>
          <a:prstGeom prst="line">
            <a:avLst/>
          </a:prstGeom>
          <a:ln w="9525">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17111</xdr:colOff>
      <xdr:row>5</xdr:row>
      <xdr:rowOff>108108</xdr:rowOff>
    </xdr:from>
    <xdr:to>
      <xdr:col>2</xdr:col>
      <xdr:colOff>742950</xdr:colOff>
      <xdr:row>8</xdr:row>
      <xdr:rowOff>178859</xdr:rowOff>
    </xdr:to>
    <xdr:sp macro="" textlink="">
      <xdr:nvSpPr>
        <xdr:cNvPr id="22" name="Grandfather" descr="&quot;&quot;" title="Father's father">
          <a:extLst>
            <a:ext uri="{FF2B5EF4-FFF2-40B4-BE49-F238E27FC236}">
              <a16:creationId xmlns:a16="http://schemas.microsoft.com/office/drawing/2014/main" id="{4F54B21B-01E7-4401-A6DE-CE756721DCC7}"/>
            </a:ext>
          </a:extLst>
        </xdr:cNvPr>
        <xdr:cNvSpPr/>
      </xdr:nvSpPr>
      <xdr:spPr>
        <a:xfrm>
          <a:off x="712436" y="2251233"/>
          <a:ext cx="2211739" cy="670826"/>
        </a:xfrm>
        <a:prstGeom prst="rect">
          <a:avLst/>
        </a:prstGeom>
        <a:solidFill>
          <a:schemeClr val="accent3">
            <a:lumMod val="75000"/>
          </a:schemeClr>
        </a:solidFill>
        <a:ln w="6350">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tIns="45720" rtlCol="0" anchor="ctr"/>
        <a:lstStyle/>
        <a:p>
          <a:pPr marL="0" marR="0" indent="0" algn="ctr">
            <a:spcBef>
              <a:spcPts val="0"/>
            </a:spcBef>
            <a:spcAft>
              <a:spcPts val="0"/>
            </a:spcAft>
          </a:pPr>
          <a:r>
            <a:rPr lang="en-US" sz="1600" b="0" i="0" u="none" strike="noStrike">
              <a:solidFill>
                <a:srgbClr val="FFFFFF"/>
              </a:solidFill>
              <a:latin typeface="Cambria"/>
              <a:ea typeface="Cambria"/>
              <a:cs typeface="+mn-cs"/>
            </a:rPr>
            <a:t>unknown</a:t>
          </a:r>
        </a:p>
      </xdr:txBody>
    </xdr:sp>
    <xdr:clientData/>
  </xdr:twoCellAnchor>
  <xdr:twoCellAnchor>
    <xdr:from>
      <xdr:col>2</xdr:col>
      <xdr:colOff>922228</xdr:colOff>
      <xdr:row>5</xdr:row>
      <xdr:rowOff>117633</xdr:rowOff>
    </xdr:from>
    <xdr:to>
      <xdr:col>4</xdr:col>
      <xdr:colOff>0</xdr:colOff>
      <xdr:row>8</xdr:row>
      <xdr:rowOff>188384</xdr:rowOff>
    </xdr:to>
    <xdr:sp macro="" textlink="">
      <xdr:nvSpPr>
        <xdr:cNvPr id="23" name="Grandmother" descr="&quot;&quot;" title="Father's mother">
          <a:extLst>
            <a:ext uri="{FF2B5EF4-FFF2-40B4-BE49-F238E27FC236}">
              <a16:creationId xmlns:a16="http://schemas.microsoft.com/office/drawing/2014/main" id="{3AECB811-D6D2-4987-B8B7-15055485085E}"/>
            </a:ext>
          </a:extLst>
        </xdr:cNvPr>
        <xdr:cNvSpPr/>
      </xdr:nvSpPr>
      <xdr:spPr>
        <a:xfrm>
          <a:off x="3103453" y="2260758"/>
          <a:ext cx="2078147" cy="670826"/>
        </a:xfrm>
        <a:prstGeom prst="rect">
          <a:avLst/>
        </a:prstGeom>
        <a:solidFill>
          <a:schemeClr val="accent3">
            <a:lumMod val="75000"/>
          </a:schemeClr>
        </a:solidFill>
        <a:ln w="6350">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tIns="45720" rtlCol="0" anchor="b"/>
        <a:lstStyle/>
        <a:p>
          <a:pPr marL="0" marR="0" indent="0" algn="ctr">
            <a:spcBef>
              <a:spcPts val="0"/>
            </a:spcBef>
            <a:spcAft>
              <a:spcPts val="0"/>
            </a:spcAft>
          </a:pPr>
          <a:r>
            <a:rPr lang="en-US" sz="1600" b="0" i="0" u="none" strike="noStrike">
              <a:solidFill>
                <a:srgbClr val="FFFFFF"/>
              </a:solidFill>
              <a:latin typeface="Cambria"/>
              <a:ea typeface="Cambria"/>
              <a:cs typeface="+mn-cs"/>
            </a:rPr>
            <a:t>unknown</a:t>
          </a:r>
        </a:p>
        <a:p>
          <a:pPr marL="0" marR="0" indent="0" algn="ctr">
            <a:spcBef>
              <a:spcPts val="0"/>
            </a:spcBef>
            <a:spcAft>
              <a:spcPts val="0"/>
            </a:spcAft>
          </a:pPr>
          <a:endParaRPr lang="en-US" sz="1600" b="0" i="0" u="none" strike="noStrike">
            <a:solidFill>
              <a:srgbClr val="FFFFFF"/>
            </a:solidFill>
            <a:latin typeface="Cambria"/>
            <a:ea typeface="Cambria"/>
            <a:cs typeface="+mn-cs"/>
          </a:endParaRPr>
        </a:p>
      </xdr:txBody>
    </xdr:sp>
    <xdr:clientData/>
  </xdr:twoCellAnchor>
  <xdr:twoCellAnchor>
    <xdr:from>
      <xdr:col>1</xdr:col>
      <xdr:colOff>221250</xdr:colOff>
      <xdr:row>9</xdr:row>
      <xdr:rowOff>4292</xdr:rowOff>
    </xdr:from>
    <xdr:to>
      <xdr:col>4</xdr:col>
      <xdr:colOff>215229</xdr:colOff>
      <xdr:row>9</xdr:row>
      <xdr:rowOff>4292</xdr:rowOff>
    </xdr:to>
    <xdr:grpSp>
      <xdr:nvGrpSpPr>
        <xdr:cNvPr id="24" name="Group 23" descr="&quot;&quot;" title="Branch connector artwork">
          <a:extLst>
            <a:ext uri="{FF2B5EF4-FFF2-40B4-BE49-F238E27FC236}">
              <a16:creationId xmlns:a16="http://schemas.microsoft.com/office/drawing/2014/main" id="{D070BC66-821E-4EFE-9BCE-DC9ABE42872F}"/>
            </a:ext>
          </a:extLst>
        </xdr:cNvPr>
        <xdr:cNvGrpSpPr/>
      </xdr:nvGrpSpPr>
      <xdr:grpSpPr>
        <a:xfrm>
          <a:off x="916896" y="3407607"/>
          <a:ext cx="4488923" cy="0"/>
          <a:chOff x="711590" y="2824479"/>
          <a:chExt cx="4469720" cy="223406"/>
        </a:xfrm>
      </xdr:grpSpPr>
      <xdr:cxnSp macro="">
        <xdr:nvCxnSpPr>
          <xdr:cNvPr id="25" name="Line 4" descr="&quot;&quot;">
            <a:extLst>
              <a:ext uri="{FF2B5EF4-FFF2-40B4-BE49-F238E27FC236}">
                <a16:creationId xmlns:a16="http://schemas.microsoft.com/office/drawing/2014/main" id="{DB1E9DAE-1302-47FB-AACC-92E776BFDB10}"/>
              </a:ext>
            </a:extLst>
          </xdr:cNvPr>
          <xdr:cNvCxnSpPr/>
        </xdr:nvCxnSpPr>
        <xdr:spPr>
          <a:xfrm>
            <a:off x="2946450" y="2824479"/>
            <a:ext cx="1" cy="223406"/>
          </a:xfrm>
          <a:prstGeom prst="line">
            <a:avLst/>
          </a:prstGeom>
          <a:ln w="9525">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6" name="Line 2" descr="&quot;&quot;">
            <a:extLst>
              <a:ext uri="{FF2B5EF4-FFF2-40B4-BE49-F238E27FC236}">
                <a16:creationId xmlns:a16="http://schemas.microsoft.com/office/drawing/2014/main" id="{E9277CBC-E6BF-4EF6-B4F8-EA4CC92C0D5C}"/>
              </a:ext>
            </a:extLst>
          </xdr:cNvPr>
          <xdr:cNvCxnSpPr/>
        </xdr:nvCxnSpPr>
        <xdr:spPr>
          <a:xfrm>
            <a:off x="711590" y="2827860"/>
            <a:ext cx="4469720" cy="0"/>
          </a:xfrm>
          <a:prstGeom prst="line">
            <a:avLst/>
          </a:prstGeom>
          <a:ln w="9525">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7</xdr:col>
      <xdr:colOff>650110</xdr:colOff>
      <xdr:row>0</xdr:row>
      <xdr:rowOff>359973</xdr:rowOff>
    </xdr:from>
    <xdr:to>
      <xdr:col>7</xdr:col>
      <xdr:colOff>1473070</xdr:colOff>
      <xdr:row>1</xdr:row>
      <xdr:rowOff>392358</xdr:rowOff>
    </xdr:to>
    <xdr:sp macro="" textlink="">
      <xdr:nvSpPr>
        <xdr:cNvPr id="27" name="Back" descr="Click to return to tree" title="Back to Tree">
          <a:hlinkClick xmlns:r="http://schemas.openxmlformats.org/officeDocument/2006/relationships" r:id="rId2"/>
          <a:extLst>
            <a:ext uri="{FF2B5EF4-FFF2-40B4-BE49-F238E27FC236}">
              <a16:creationId xmlns:a16="http://schemas.microsoft.com/office/drawing/2014/main" id="{651D4F81-D4DB-41C1-8B58-3D80F4BACE00}"/>
            </a:ext>
          </a:extLst>
        </xdr:cNvPr>
        <xdr:cNvSpPr/>
      </xdr:nvSpPr>
      <xdr:spPr>
        <a:xfrm>
          <a:off x="9927460" y="359973"/>
          <a:ext cx="822960" cy="822960"/>
        </a:xfrm>
        <a:prstGeom prst="ellipse">
          <a:avLst/>
        </a:prstGeom>
        <a:solidFill>
          <a:schemeClr val="bg1">
            <a:lumMod val="75000"/>
          </a:schemeClr>
        </a:solidFill>
        <a:ln w="6350">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050" b="0" i="0" u="none" strike="noStrike" kern="0" cap="none" spc="0" normalizeH="0" baseline="0" noProof="0">
              <a:ln>
                <a:noFill/>
              </a:ln>
              <a:solidFill>
                <a:schemeClr val="bg2"/>
              </a:solidFill>
              <a:effectLst/>
              <a:uLnTx/>
              <a:uFillTx/>
              <a:latin typeface="+mj-lt"/>
              <a:ea typeface="+mn-ea"/>
              <a:cs typeface="+mn-cs"/>
            </a:rPr>
            <a:t>BACK TO TREE</a:t>
          </a:r>
        </a:p>
      </xdr:txBody>
    </xdr:sp>
    <xdr:clientData fPrintsWithSheet="0"/>
  </xdr:twoCellAnchor>
</xdr:wsDr>
</file>

<file path=xl/drawings/drawing13.xml><?xml version="1.0" encoding="utf-8"?>
<xdr:wsDr xmlns:xdr="http://schemas.openxmlformats.org/drawingml/2006/spreadsheetDrawing" xmlns:a="http://schemas.openxmlformats.org/drawingml/2006/main">
  <xdr:twoCellAnchor editAs="oneCell">
    <xdr:from>
      <xdr:col>5</xdr:col>
      <xdr:colOff>142875</xdr:colOff>
      <xdr:row>10</xdr:row>
      <xdr:rowOff>125877</xdr:rowOff>
    </xdr:from>
    <xdr:to>
      <xdr:col>5</xdr:col>
      <xdr:colOff>1240155</xdr:colOff>
      <xdr:row>17</xdr:row>
      <xdr:rowOff>38586</xdr:rowOff>
    </xdr:to>
    <xdr:pic>
      <xdr:nvPicPr>
        <xdr:cNvPr id="15" name="Mother photo" descr="To change this photo, right-click photo and then click Change Picture." title="Photo Placeholder">
          <a:extLst>
            <a:ext uri="{FF2B5EF4-FFF2-40B4-BE49-F238E27FC236}">
              <a16:creationId xmlns:a16="http://schemas.microsoft.com/office/drawing/2014/main" id="{8ED86EDC-7B29-4CEB-980F-5991B4FEBDC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438900" y="4040652"/>
          <a:ext cx="1097280" cy="1455759"/>
        </a:xfrm>
        <a:prstGeom prst="rect">
          <a:avLst/>
        </a:prstGeom>
      </xdr:spPr>
    </xdr:pic>
    <xdr:clientData/>
  </xdr:twoCellAnchor>
  <xdr:twoCellAnchor editAs="oneCell">
    <xdr:from>
      <xdr:col>1</xdr:col>
      <xdr:colOff>159554</xdr:colOff>
      <xdr:row>10</xdr:row>
      <xdr:rowOff>125876</xdr:rowOff>
    </xdr:from>
    <xdr:to>
      <xdr:col>1</xdr:col>
      <xdr:colOff>1256834</xdr:colOff>
      <xdr:row>17</xdr:row>
      <xdr:rowOff>38585</xdr:rowOff>
    </xdr:to>
    <xdr:pic>
      <xdr:nvPicPr>
        <xdr:cNvPr id="16" name="Father photo" descr="To change this photo, right-click photo and then click Change Picture." title="Photo Placeholder">
          <a:extLst>
            <a:ext uri="{FF2B5EF4-FFF2-40B4-BE49-F238E27FC236}">
              <a16:creationId xmlns:a16="http://schemas.microsoft.com/office/drawing/2014/main" id="{1A558E1F-8BFA-4A9F-9CB7-DD0025DBBD3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4879" y="4040651"/>
          <a:ext cx="1097280" cy="1455759"/>
        </a:xfrm>
        <a:prstGeom prst="rect">
          <a:avLst/>
        </a:prstGeom>
      </xdr:spPr>
    </xdr:pic>
    <xdr:clientData/>
  </xdr:twoCellAnchor>
  <xdr:twoCellAnchor>
    <xdr:from>
      <xdr:col>5</xdr:col>
      <xdr:colOff>9719</xdr:colOff>
      <xdr:row>5</xdr:row>
      <xdr:rowOff>108106</xdr:rowOff>
    </xdr:from>
    <xdr:to>
      <xdr:col>6</xdr:col>
      <xdr:colOff>729143</xdr:colOff>
      <xdr:row>8</xdr:row>
      <xdr:rowOff>190500</xdr:rowOff>
    </xdr:to>
    <xdr:sp macro="" textlink="'Family Tree'!M269">
      <xdr:nvSpPr>
        <xdr:cNvPr id="17" name="Grandfather" descr="&quot;&quot;" title="Father's father">
          <a:extLst>
            <a:ext uri="{FF2B5EF4-FFF2-40B4-BE49-F238E27FC236}">
              <a16:creationId xmlns:a16="http://schemas.microsoft.com/office/drawing/2014/main" id="{1BE9460B-AF27-4F2C-BF1C-0915D534E274}"/>
            </a:ext>
          </a:extLst>
        </xdr:cNvPr>
        <xdr:cNvSpPr/>
      </xdr:nvSpPr>
      <xdr:spPr>
        <a:xfrm>
          <a:off x="6305744" y="2251231"/>
          <a:ext cx="2205324" cy="682469"/>
        </a:xfrm>
        <a:prstGeom prst="rect">
          <a:avLst/>
        </a:prstGeom>
        <a:solidFill>
          <a:schemeClr val="accent3">
            <a:lumMod val="75000"/>
          </a:schemeClr>
        </a:solidFill>
        <a:ln w="6350">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tIns="45720" rtlCol="0" anchor="ctr"/>
        <a:lstStyle/>
        <a:p>
          <a:pPr marL="0" marR="0" indent="0" algn="ctr">
            <a:spcBef>
              <a:spcPts val="0"/>
            </a:spcBef>
            <a:spcAft>
              <a:spcPts val="0"/>
            </a:spcAft>
          </a:pPr>
          <a:fld id="{6325CF4C-38BB-47CA-8867-5D1EABBD19E1}" type="TxLink">
            <a:rPr lang="en-US" sz="1600" b="0" i="0" u="none" strike="noStrike">
              <a:solidFill>
                <a:srgbClr val="FFFFFF"/>
              </a:solidFill>
              <a:latin typeface="Cambria"/>
              <a:ea typeface="Cambria"/>
              <a:cs typeface="+mn-cs"/>
            </a:rPr>
            <a:pPr marL="0" marR="0" indent="0" algn="ctr">
              <a:spcBef>
                <a:spcPts val="0"/>
              </a:spcBef>
              <a:spcAft>
                <a:spcPts val="0"/>
              </a:spcAft>
            </a:pPr>
            <a:t>William Carrick Ballance                                                                    Born approx 1798</a:t>
          </a:fld>
          <a:endParaRPr lang="en-US" sz="1100" b="0">
            <a:solidFill>
              <a:schemeClr val="bg1"/>
            </a:solidFill>
            <a:latin typeface="+mj-lt"/>
            <a:ea typeface="+mn-ea"/>
            <a:cs typeface="+mn-cs"/>
          </a:endParaRPr>
        </a:p>
      </xdr:txBody>
    </xdr:sp>
    <xdr:clientData/>
  </xdr:twoCellAnchor>
  <xdr:twoCellAnchor>
    <xdr:from>
      <xdr:col>6</xdr:col>
      <xdr:colOff>796399</xdr:colOff>
      <xdr:row>5</xdr:row>
      <xdr:rowOff>108106</xdr:rowOff>
    </xdr:from>
    <xdr:to>
      <xdr:col>8</xdr:col>
      <xdr:colOff>2808</xdr:colOff>
      <xdr:row>8</xdr:row>
      <xdr:rowOff>190500</xdr:rowOff>
    </xdr:to>
    <xdr:sp macro="" textlink="'Family Tree'!M277">
      <xdr:nvSpPr>
        <xdr:cNvPr id="18" name="Grandmother" descr="&quot;&quot;" title="Father's mother">
          <a:extLst>
            <a:ext uri="{FF2B5EF4-FFF2-40B4-BE49-F238E27FC236}">
              <a16:creationId xmlns:a16="http://schemas.microsoft.com/office/drawing/2014/main" id="{FB7E917A-E90C-4E9E-A8E5-119D6117280E}"/>
            </a:ext>
          </a:extLst>
        </xdr:cNvPr>
        <xdr:cNvSpPr/>
      </xdr:nvSpPr>
      <xdr:spPr>
        <a:xfrm>
          <a:off x="8578324" y="2251231"/>
          <a:ext cx="2197259" cy="682469"/>
        </a:xfrm>
        <a:prstGeom prst="rect">
          <a:avLst/>
        </a:prstGeom>
        <a:solidFill>
          <a:schemeClr val="accent3">
            <a:lumMod val="75000"/>
          </a:schemeClr>
        </a:solidFill>
        <a:ln w="6350">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tIns="45720" rtlCol="0" anchor="ctr"/>
        <a:lstStyle/>
        <a:p>
          <a:pPr marL="0" marR="0" indent="0" algn="ctr">
            <a:spcBef>
              <a:spcPts val="0"/>
            </a:spcBef>
            <a:spcAft>
              <a:spcPts val="0"/>
            </a:spcAft>
          </a:pPr>
          <a:fld id="{22137353-DC31-4AA3-84E8-EE2EB1E8B532}" type="TxLink">
            <a:rPr lang="en-US" sz="1600" b="0" i="0" u="none" strike="noStrike">
              <a:solidFill>
                <a:srgbClr val="FFFFFF"/>
              </a:solidFill>
              <a:latin typeface="Cambria"/>
              <a:ea typeface="Cambria"/>
              <a:cs typeface="+mn-cs"/>
            </a:rPr>
            <a:pPr marL="0" marR="0" indent="0" algn="ctr">
              <a:spcBef>
                <a:spcPts val="0"/>
              </a:spcBef>
              <a:spcAft>
                <a:spcPts val="0"/>
              </a:spcAft>
            </a:pPr>
            <a:t>Mary Bride</a:t>
          </a:fld>
          <a:endParaRPr lang="en-US" sz="1100" b="0">
            <a:solidFill>
              <a:schemeClr val="bg1"/>
            </a:solidFill>
            <a:latin typeface="+mj-lt"/>
            <a:ea typeface="+mn-ea"/>
            <a:cs typeface="+mn-cs"/>
          </a:endParaRPr>
        </a:p>
      </xdr:txBody>
    </xdr:sp>
    <xdr:clientData/>
  </xdr:twoCellAnchor>
  <xdr:twoCellAnchor>
    <xdr:from>
      <xdr:col>4</xdr:col>
      <xdr:colOff>682174</xdr:colOff>
      <xdr:row>9</xdr:row>
      <xdr:rowOff>2173</xdr:rowOff>
    </xdr:from>
    <xdr:to>
      <xdr:col>7</xdr:col>
      <xdr:colOff>685129</xdr:colOff>
      <xdr:row>9</xdr:row>
      <xdr:rowOff>2173</xdr:rowOff>
    </xdr:to>
    <xdr:grpSp>
      <xdr:nvGrpSpPr>
        <xdr:cNvPr id="19" name="Group 18" descr="&quot;&quot;" title="Branch connector artwork">
          <a:extLst>
            <a:ext uri="{FF2B5EF4-FFF2-40B4-BE49-F238E27FC236}">
              <a16:creationId xmlns:a16="http://schemas.microsoft.com/office/drawing/2014/main" id="{C06B9F59-D65F-4F0E-B281-AE1F1EEB18C0}"/>
            </a:ext>
          </a:extLst>
        </xdr:cNvPr>
        <xdr:cNvGrpSpPr/>
      </xdr:nvGrpSpPr>
      <xdr:grpSpPr>
        <a:xfrm>
          <a:off x="5857424" y="3600506"/>
          <a:ext cx="4088122" cy="0"/>
          <a:chOff x="711590" y="2824479"/>
          <a:chExt cx="4469720" cy="223406"/>
        </a:xfrm>
      </xdr:grpSpPr>
      <xdr:cxnSp macro="">
        <xdr:nvCxnSpPr>
          <xdr:cNvPr id="20" name="Line 4" descr="&quot;&quot;">
            <a:extLst>
              <a:ext uri="{FF2B5EF4-FFF2-40B4-BE49-F238E27FC236}">
                <a16:creationId xmlns:a16="http://schemas.microsoft.com/office/drawing/2014/main" id="{BBC5134E-8C5C-44D8-98CA-079775549A8A}"/>
              </a:ext>
            </a:extLst>
          </xdr:cNvPr>
          <xdr:cNvCxnSpPr/>
        </xdr:nvCxnSpPr>
        <xdr:spPr>
          <a:xfrm>
            <a:off x="2946450" y="2824479"/>
            <a:ext cx="1" cy="223406"/>
          </a:xfrm>
          <a:prstGeom prst="line">
            <a:avLst/>
          </a:prstGeom>
          <a:ln w="9525">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Line 2" descr="&quot;&quot;">
            <a:extLst>
              <a:ext uri="{FF2B5EF4-FFF2-40B4-BE49-F238E27FC236}">
                <a16:creationId xmlns:a16="http://schemas.microsoft.com/office/drawing/2014/main" id="{DB642A24-5A07-41D8-B8A9-859273FFF851}"/>
              </a:ext>
            </a:extLst>
          </xdr:cNvPr>
          <xdr:cNvCxnSpPr/>
        </xdr:nvCxnSpPr>
        <xdr:spPr>
          <a:xfrm>
            <a:off x="711590" y="2827860"/>
            <a:ext cx="4469720" cy="0"/>
          </a:xfrm>
          <a:prstGeom prst="line">
            <a:avLst/>
          </a:prstGeom>
          <a:ln w="9525">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17111</xdr:colOff>
      <xdr:row>5</xdr:row>
      <xdr:rowOff>108108</xdr:rowOff>
    </xdr:from>
    <xdr:to>
      <xdr:col>2</xdr:col>
      <xdr:colOff>742950</xdr:colOff>
      <xdr:row>8</xdr:row>
      <xdr:rowOff>178859</xdr:rowOff>
    </xdr:to>
    <xdr:sp macro="" textlink="'Family Tree'!M257">
      <xdr:nvSpPr>
        <xdr:cNvPr id="22" name="Grandfather" descr="&quot;&quot;" title="Father's father">
          <a:extLst>
            <a:ext uri="{FF2B5EF4-FFF2-40B4-BE49-F238E27FC236}">
              <a16:creationId xmlns:a16="http://schemas.microsoft.com/office/drawing/2014/main" id="{3551F152-9D07-444A-A24B-8A630967AD7A}"/>
            </a:ext>
          </a:extLst>
        </xdr:cNvPr>
        <xdr:cNvSpPr/>
      </xdr:nvSpPr>
      <xdr:spPr>
        <a:xfrm>
          <a:off x="712436" y="2251233"/>
          <a:ext cx="2211739" cy="670826"/>
        </a:xfrm>
        <a:prstGeom prst="rect">
          <a:avLst/>
        </a:prstGeom>
        <a:solidFill>
          <a:schemeClr val="accent3">
            <a:lumMod val="75000"/>
          </a:schemeClr>
        </a:solidFill>
        <a:ln w="6350">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tIns="45720" rtlCol="0" anchor="ctr"/>
        <a:lstStyle/>
        <a:p>
          <a:pPr marL="0" marR="0" indent="0" algn="ctr">
            <a:spcBef>
              <a:spcPts val="0"/>
            </a:spcBef>
            <a:spcAft>
              <a:spcPts val="0"/>
            </a:spcAft>
          </a:pPr>
          <a:fld id="{AEFA3597-3E4B-405A-82F8-EC01A199AC6B}" type="TxLink">
            <a:rPr lang="en-US" sz="1600" b="0" i="0" u="none" strike="noStrike">
              <a:solidFill>
                <a:srgbClr val="FFFFFF"/>
              </a:solidFill>
              <a:latin typeface="Cambria"/>
              <a:ea typeface="Cambria"/>
              <a:cs typeface="+mn-cs"/>
            </a:rPr>
            <a:pPr marL="0" marR="0" indent="0" algn="ctr">
              <a:spcBef>
                <a:spcPts val="0"/>
              </a:spcBef>
              <a:spcAft>
                <a:spcPts val="0"/>
              </a:spcAft>
            </a:pPr>
            <a:t>William Thomas Begg(s)                                                                                                                      B July 6, 1814</a:t>
          </a:fld>
          <a:endParaRPr lang="en-US" sz="1100" b="0">
            <a:solidFill>
              <a:schemeClr val="bg1"/>
            </a:solidFill>
            <a:latin typeface="+mj-lt"/>
            <a:ea typeface="+mn-ea"/>
            <a:cs typeface="+mn-cs"/>
          </a:endParaRPr>
        </a:p>
      </xdr:txBody>
    </xdr:sp>
    <xdr:clientData/>
  </xdr:twoCellAnchor>
  <xdr:twoCellAnchor>
    <xdr:from>
      <xdr:col>2</xdr:col>
      <xdr:colOff>922228</xdr:colOff>
      <xdr:row>5</xdr:row>
      <xdr:rowOff>117633</xdr:rowOff>
    </xdr:from>
    <xdr:to>
      <xdr:col>4</xdr:col>
      <xdr:colOff>0</xdr:colOff>
      <xdr:row>8</xdr:row>
      <xdr:rowOff>188384</xdr:rowOff>
    </xdr:to>
    <xdr:sp macro="" textlink="'Family Tree'!M263">
      <xdr:nvSpPr>
        <xdr:cNvPr id="23" name="Grandmother" descr="&quot;&quot;" title="Father's mother">
          <a:extLst>
            <a:ext uri="{FF2B5EF4-FFF2-40B4-BE49-F238E27FC236}">
              <a16:creationId xmlns:a16="http://schemas.microsoft.com/office/drawing/2014/main" id="{70C794AF-AC3F-4CDB-AA3D-088776F64CE4}"/>
            </a:ext>
          </a:extLst>
        </xdr:cNvPr>
        <xdr:cNvSpPr/>
      </xdr:nvSpPr>
      <xdr:spPr>
        <a:xfrm>
          <a:off x="3103453" y="2260758"/>
          <a:ext cx="2078147" cy="670826"/>
        </a:xfrm>
        <a:prstGeom prst="rect">
          <a:avLst/>
        </a:prstGeom>
        <a:solidFill>
          <a:schemeClr val="accent3">
            <a:lumMod val="75000"/>
          </a:schemeClr>
        </a:solidFill>
        <a:ln w="6350">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tIns="45720" rtlCol="0" anchor="ctr"/>
        <a:lstStyle/>
        <a:p>
          <a:pPr marL="0" marR="0" indent="0" algn="ctr">
            <a:spcBef>
              <a:spcPts val="0"/>
            </a:spcBef>
            <a:spcAft>
              <a:spcPts val="0"/>
            </a:spcAft>
          </a:pPr>
          <a:fld id="{9DF4FA67-8161-47AB-BA6C-25E5A619B401}" type="TxLink">
            <a:rPr lang="en-US" sz="1600" b="0" i="0" u="none" strike="noStrike">
              <a:solidFill>
                <a:srgbClr val="FFFFFF"/>
              </a:solidFill>
              <a:latin typeface="Cambria"/>
              <a:ea typeface="Cambria"/>
              <a:cs typeface="+mn-cs"/>
            </a:rPr>
            <a:pPr marL="0" marR="0" indent="0" algn="ctr">
              <a:spcBef>
                <a:spcPts val="0"/>
              </a:spcBef>
              <a:spcAft>
                <a:spcPts val="0"/>
              </a:spcAft>
            </a:pPr>
            <a:t> </a:t>
          </a:fld>
          <a:endParaRPr lang="en-US" sz="1100" b="0">
            <a:solidFill>
              <a:schemeClr val="bg1"/>
            </a:solidFill>
            <a:latin typeface="+mj-lt"/>
            <a:ea typeface="+mn-ea"/>
            <a:cs typeface="+mn-cs"/>
          </a:endParaRPr>
        </a:p>
      </xdr:txBody>
    </xdr:sp>
    <xdr:clientData/>
  </xdr:twoCellAnchor>
  <xdr:twoCellAnchor>
    <xdr:from>
      <xdr:col>1</xdr:col>
      <xdr:colOff>221250</xdr:colOff>
      <xdr:row>9</xdr:row>
      <xdr:rowOff>4292</xdr:rowOff>
    </xdr:from>
    <xdr:to>
      <xdr:col>4</xdr:col>
      <xdr:colOff>215229</xdr:colOff>
      <xdr:row>9</xdr:row>
      <xdr:rowOff>4292</xdr:rowOff>
    </xdr:to>
    <xdr:grpSp>
      <xdr:nvGrpSpPr>
        <xdr:cNvPr id="24" name="Group 23" descr="&quot;&quot;" title="Branch connector artwork">
          <a:extLst>
            <a:ext uri="{FF2B5EF4-FFF2-40B4-BE49-F238E27FC236}">
              <a16:creationId xmlns:a16="http://schemas.microsoft.com/office/drawing/2014/main" id="{986A1BF6-8F1A-4073-BC8A-4191DB7C724D}"/>
            </a:ext>
          </a:extLst>
        </xdr:cNvPr>
        <xdr:cNvGrpSpPr/>
      </xdr:nvGrpSpPr>
      <xdr:grpSpPr>
        <a:xfrm>
          <a:off x="919750" y="3602625"/>
          <a:ext cx="4470729" cy="0"/>
          <a:chOff x="711590" y="2824479"/>
          <a:chExt cx="4469720" cy="223406"/>
        </a:xfrm>
      </xdr:grpSpPr>
      <xdr:cxnSp macro="">
        <xdr:nvCxnSpPr>
          <xdr:cNvPr id="25" name="Line 4" descr="&quot;&quot;">
            <a:extLst>
              <a:ext uri="{FF2B5EF4-FFF2-40B4-BE49-F238E27FC236}">
                <a16:creationId xmlns:a16="http://schemas.microsoft.com/office/drawing/2014/main" id="{A8322BB5-4AF2-4CCF-B5EB-84313D910571}"/>
              </a:ext>
            </a:extLst>
          </xdr:cNvPr>
          <xdr:cNvCxnSpPr/>
        </xdr:nvCxnSpPr>
        <xdr:spPr>
          <a:xfrm>
            <a:off x="2946450" y="2824479"/>
            <a:ext cx="1" cy="223406"/>
          </a:xfrm>
          <a:prstGeom prst="line">
            <a:avLst/>
          </a:prstGeom>
          <a:ln w="9525">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6" name="Line 2" descr="&quot;&quot;">
            <a:extLst>
              <a:ext uri="{FF2B5EF4-FFF2-40B4-BE49-F238E27FC236}">
                <a16:creationId xmlns:a16="http://schemas.microsoft.com/office/drawing/2014/main" id="{D0F6707F-9E3B-4985-9E73-274A388FA735}"/>
              </a:ext>
            </a:extLst>
          </xdr:cNvPr>
          <xdr:cNvCxnSpPr/>
        </xdr:nvCxnSpPr>
        <xdr:spPr>
          <a:xfrm>
            <a:off x="711590" y="2827860"/>
            <a:ext cx="4469720" cy="0"/>
          </a:xfrm>
          <a:prstGeom prst="line">
            <a:avLst/>
          </a:prstGeom>
          <a:ln w="9525">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7</xdr:col>
      <xdr:colOff>650110</xdr:colOff>
      <xdr:row>0</xdr:row>
      <xdr:rowOff>359973</xdr:rowOff>
    </xdr:from>
    <xdr:to>
      <xdr:col>7</xdr:col>
      <xdr:colOff>1465040</xdr:colOff>
      <xdr:row>1</xdr:row>
      <xdr:rowOff>392358</xdr:rowOff>
    </xdr:to>
    <xdr:sp macro="" textlink="">
      <xdr:nvSpPr>
        <xdr:cNvPr id="27" name="Back" descr="Click to return to tree" title="Back to Tree">
          <a:hlinkClick xmlns:r="http://schemas.openxmlformats.org/officeDocument/2006/relationships" r:id="rId2"/>
          <a:extLst>
            <a:ext uri="{FF2B5EF4-FFF2-40B4-BE49-F238E27FC236}">
              <a16:creationId xmlns:a16="http://schemas.microsoft.com/office/drawing/2014/main" id="{5F144A71-2212-48A0-B002-9E4F8E7C8312}"/>
            </a:ext>
          </a:extLst>
        </xdr:cNvPr>
        <xdr:cNvSpPr/>
      </xdr:nvSpPr>
      <xdr:spPr>
        <a:xfrm>
          <a:off x="9927460" y="359973"/>
          <a:ext cx="814930" cy="822960"/>
        </a:xfrm>
        <a:prstGeom prst="ellipse">
          <a:avLst/>
        </a:prstGeom>
        <a:solidFill>
          <a:schemeClr val="bg1">
            <a:lumMod val="75000"/>
          </a:schemeClr>
        </a:solidFill>
        <a:ln w="6350">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050" b="0" i="0" u="none" strike="noStrike" kern="0" cap="none" spc="0" normalizeH="0" baseline="0" noProof="0">
              <a:ln>
                <a:noFill/>
              </a:ln>
              <a:solidFill>
                <a:schemeClr val="bg2"/>
              </a:solidFill>
              <a:effectLst/>
              <a:uLnTx/>
              <a:uFillTx/>
              <a:latin typeface="+mj-lt"/>
              <a:ea typeface="+mn-ea"/>
              <a:cs typeface="+mn-cs"/>
            </a:rPr>
            <a:t>BACK TO TREE</a:t>
          </a:r>
        </a:p>
      </xdr:txBody>
    </xdr:sp>
    <xdr:clientData fPrintsWithSheet="0"/>
  </xdr:twoCellAnchor>
</xdr:wsDr>
</file>

<file path=xl/drawings/drawing14.xml><?xml version="1.0" encoding="utf-8"?>
<xdr:wsDr xmlns:xdr="http://schemas.openxmlformats.org/drawingml/2006/spreadsheetDrawing" xmlns:a="http://schemas.openxmlformats.org/drawingml/2006/main">
  <xdr:twoCellAnchor editAs="oneCell">
    <xdr:from>
      <xdr:col>1</xdr:col>
      <xdr:colOff>231481</xdr:colOff>
      <xdr:row>10</xdr:row>
      <xdr:rowOff>123161</xdr:rowOff>
    </xdr:from>
    <xdr:to>
      <xdr:col>1</xdr:col>
      <xdr:colOff>1151550</xdr:colOff>
      <xdr:row>17</xdr:row>
      <xdr:rowOff>1321</xdr:rowOff>
    </xdr:to>
    <xdr:pic>
      <xdr:nvPicPr>
        <xdr:cNvPr id="24" name="Father photo">
          <a:extLst>
            <a:ext uri="{FF2B5EF4-FFF2-40B4-BE49-F238E27FC236}">
              <a16:creationId xmlns:a16="http://schemas.microsoft.com/office/drawing/2014/main" id="{00000000-0008-0000-0C00-000018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26806" y="4047461"/>
          <a:ext cx="920069" cy="1085373"/>
        </a:xfrm>
        <a:prstGeom prst="rect">
          <a:avLst/>
        </a:prstGeom>
      </xdr:spPr>
    </xdr:pic>
    <xdr:clientData/>
  </xdr:twoCellAnchor>
  <xdr:twoCellAnchor editAs="oneCell">
    <xdr:from>
      <xdr:col>5</xdr:col>
      <xdr:colOff>269227</xdr:colOff>
      <xdr:row>10</xdr:row>
      <xdr:rowOff>123161</xdr:rowOff>
    </xdr:from>
    <xdr:to>
      <xdr:col>5</xdr:col>
      <xdr:colOff>1137612</xdr:colOff>
      <xdr:row>17</xdr:row>
      <xdr:rowOff>1321</xdr:rowOff>
    </xdr:to>
    <xdr:pic>
      <xdr:nvPicPr>
        <xdr:cNvPr id="25" name="Mother photo">
          <a:extLst>
            <a:ext uri="{FF2B5EF4-FFF2-40B4-BE49-F238E27FC236}">
              <a16:creationId xmlns:a16="http://schemas.microsoft.com/office/drawing/2014/main" id="{00000000-0008-0000-0C00-000019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851002" y="4047461"/>
          <a:ext cx="868385" cy="1085373"/>
        </a:xfrm>
        <a:prstGeom prst="rect">
          <a:avLst/>
        </a:prstGeom>
      </xdr:spPr>
    </xdr:pic>
    <xdr:clientData/>
  </xdr:twoCellAnchor>
  <xdr:twoCellAnchor>
    <xdr:from>
      <xdr:col>5</xdr:col>
      <xdr:colOff>8135</xdr:colOff>
      <xdr:row>5</xdr:row>
      <xdr:rowOff>108106</xdr:rowOff>
    </xdr:from>
    <xdr:to>
      <xdr:col>6</xdr:col>
      <xdr:colOff>535111</xdr:colOff>
      <xdr:row>8</xdr:row>
      <xdr:rowOff>179917</xdr:rowOff>
    </xdr:to>
    <xdr:sp macro="" textlink="'Family Tree'!M370">
      <xdr:nvSpPr>
        <xdr:cNvPr id="29" name="Grandfather" descr="&quot;&quot;" title="Father's father">
          <a:extLst>
            <a:ext uri="{FF2B5EF4-FFF2-40B4-BE49-F238E27FC236}">
              <a16:creationId xmlns:a16="http://schemas.microsoft.com/office/drawing/2014/main" id="{00000000-0008-0000-0C00-00001D000000}"/>
            </a:ext>
          </a:extLst>
        </xdr:cNvPr>
        <xdr:cNvSpPr/>
      </xdr:nvSpPr>
      <xdr:spPr>
        <a:xfrm>
          <a:off x="6590017" y="2259258"/>
          <a:ext cx="2196527" cy="863777"/>
        </a:xfrm>
        <a:prstGeom prst="rect">
          <a:avLst/>
        </a:prstGeom>
        <a:solidFill>
          <a:schemeClr val="accent3">
            <a:lumMod val="75000"/>
          </a:schemeClr>
        </a:solidFill>
        <a:ln w="6350">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tIns="45720" rtlCol="0" anchor="ctr"/>
        <a:lstStyle/>
        <a:p>
          <a:pPr marL="0" marR="0" indent="0" algn="ctr">
            <a:spcBef>
              <a:spcPts val="0"/>
            </a:spcBef>
            <a:spcAft>
              <a:spcPts val="0"/>
            </a:spcAft>
          </a:pPr>
          <a:fld id="{8BCBCBDE-7780-44AB-8B30-EC945158105C}" type="TxLink">
            <a:rPr lang="en-US" sz="1600" b="0" i="0" u="none" strike="noStrike">
              <a:solidFill>
                <a:srgbClr val="FFFFFF"/>
              </a:solidFill>
              <a:latin typeface="Cambria"/>
              <a:ea typeface="Cambria"/>
              <a:cs typeface="+mn-cs"/>
            </a:rPr>
            <a:pPr marL="0" marR="0" indent="0" algn="ctr">
              <a:spcBef>
                <a:spcPts val="0"/>
              </a:spcBef>
              <a:spcAft>
                <a:spcPts val="0"/>
              </a:spcAft>
            </a:pPr>
            <a:t>George (also James?) McRobbie                                                                                                           B June 18, 1816 - D May 6, 1898</a:t>
          </a:fld>
          <a:endParaRPr lang="en-US" sz="1600" b="0" i="0" u="none" strike="noStrike">
            <a:solidFill>
              <a:srgbClr val="FFFFFF"/>
            </a:solidFill>
            <a:latin typeface="Cambria"/>
            <a:ea typeface="+mn-ea"/>
            <a:cs typeface="+mn-cs"/>
          </a:endParaRPr>
        </a:p>
      </xdr:txBody>
    </xdr:sp>
    <xdr:clientData/>
  </xdr:twoCellAnchor>
  <xdr:twoCellAnchor>
    <xdr:from>
      <xdr:col>6</xdr:col>
      <xdr:colOff>706348</xdr:colOff>
      <xdr:row>5</xdr:row>
      <xdr:rowOff>108106</xdr:rowOff>
    </xdr:from>
    <xdr:to>
      <xdr:col>7</xdr:col>
      <xdr:colOff>1487044</xdr:colOff>
      <xdr:row>8</xdr:row>
      <xdr:rowOff>179917</xdr:rowOff>
    </xdr:to>
    <xdr:sp macro="" textlink="'Family Tree'!M375">
      <xdr:nvSpPr>
        <xdr:cNvPr id="30" name="Grandmother" descr="&quot;&quot;" title="Father's mother">
          <a:extLst>
            <a:ext uri="{FF2B5EF4-FFF2-40B4-BE49-F238E27FC236}">
              <a16:creationId xmlns:a16="http://schemas.microsoft.com/office/drawing/2014/main" id="{00000000-0008-0000-0C00-00001E000000}"/>
            </a:ext>
          </a:extLst>
        </xdr:cNvPr>
        <xdr:cNvSpPr/>
      </xdr:nvSpPr>
      <xdr:spPr>
        <a:xfrm>
          <a:off x="8957781" y="2259258"/>
          <a:ext cx="2279010" cy="863777"/>
        </a:xfrm>
        <a:prstGeom prst="rect">
          <a:avLst/>
        </a:prstGeom>
        <a:solidFill>
          <a:schemeClr val="accent3">
            <a:lumMod val="75000"/>
          </a:schemeClr>
        </a:solidFill>
        <a:ln w="6350">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tIns="45720" rtlCol="0" anchor="ctr"/>
        <a:lstStyle/>
        <a:p>
          <a:pPr marL="0" marR="0" indent="0" algn="ctr">
            <a:spcBef>
              <a:spcPts val="0"/>
            </a:spcBef>
            <a:spcAft>
              <a:spcPts val="0"/>
            </a:spcAft>
          </a:pPr>
          <a:fld id="{1CBAF789-969C-4B4D-9DF6-6513D9EDC4E0}" type="TxLink">
            <a:rPr lang="en-US" sz="1600" b="0" i="0" u="none" strike="noStrike">
              <a:solidFill>
                <a:srgbClr val="FFFFFF"/>
              </a:solidFill>
              <a:latin typeface="Cambria"/>
              <a:ea typeface="Cambria"/>
              <a:cs typeface="+mn-cs"/>
            </a:rPr>
            <a:pPr marL="0" marR="0" indent="0" algn="ctr">
              <a:spcBef>
                <a:spcPts val="0"/>
              </a:spcBef>
              <a:spcAft>
                <a:spcPts val="0"/>
              </a:spcAft>
            </a:pPr>
            <a:t>Elizabeth  Davidson                                                                                                         B 1815</a:t>
          </a:fld>
          <a:endParaRPr lang="en-US" sz="1600" b="0" i="0" u="none" strike="noStrike">
            <a:solidFill>
              <a:srgbClr val="FFFFFF"/>
            </a:solidFill>
            <a:latin typeface="Cambria"/>
            <a:ea typeface="+mn-ea"/>
            <a:cs typeface="+mn-cs"/>
          </a:endParaRPr>
        </a:p>
      </xdr:txBody>
    </xdr:sp>
    <xdr:clientData/>
  </xdr:twoCellAnchor>
  <xdr:twoCellAnchor>
    <xdr:from>
      <xdr:col>4</xdr:col>
      <xdr:colOff>682174</xdr:colOff>
      <xdr:row>9</xdr:row>
      <xdr:rowOff>3232</xdr:rowOff>
    </xdr:from>
    <xdr:to>
      <xdr:col>7</xdr:col>
      <xdr:colOff>685129</xdr:colOff>
      <xdr:row>9</xdr:row>
      <xdr:rowOff>4235</xdr:rowOff>
    </xdr:to>
    <xdr:grpSp>
      <xdr:nvGrpSpPr>
        <xdr:cNvPr id="31" name="Group 30" descr="&quot;&quot;" title="Branch connector artwork">
          <a:extLst>
            <a:ext uri="{FF2B5EF4-FFF2-40B4-BE49-F238E27FC236}">
              <a16:creationId xmlns:a16="http://schemas.microsoft.com/office/drawing/2014/main" id="{00000000-0008-0000-0C00-00001F000000}"/>
            </a:ext>
          </a:extLst>
        </xdr:cNvPr>
        <xdr:cNvGrpSpPr/>
      </xdr:nvGrpSpPr>
      <xdr:grpSpPr>
        <a:xfrm>
          <a:off x="6143174" y="3506315"/>
          <a:ext cx="4278622" cy="1003"/>
          <a:chOff x="711590" y="2824479"/>
          <a:chExt cx="4469720" cy="223406"/>
        </a:xfrm>
      </xdr:grpSpPr>
      <xdr:cxnSp macro="">
        <xdr:nvCxnSpPr>
          <xdr:cNvPr id="32" name="Line 4" descr="&quot;&quot;">
            <a:extLst>
              <a:ext uri="{FF2B5EF4-FFF2-40B4-BE49-F238E27FC236}">
                <a16:creationId xmlns:a16="http://schemas.microsoft.com/office/drawing/2014/main" id="{00000000-0008-0000-0C00-000020000000}"/>
              </a:ext>
            </a:extLst>
          </xdr:cNvPr>
          <xdr:cNvCxnSpPr/>
        </xdr:nvCxnSpPr>
        <xdr:spPr>
          <a:xfrm>
            <a:off x="2946450" y="2824479"/>
            <a:ext cx="1" cy="223406"/>
          </a:xfrm>
          <a:prstGeom prst="line">
            <a:avLst/>
          </a:prstGeom>
          <a:ln w="9525">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33" name="Line 2" descr="&quot;&quot;">
            <a:extLst>
              <a:ext uri="{FF2B5EF4-FFF2-40B4-BE49-F238E27FC236}">
                <a16:creationId xmlns:a16="http://schemas.microsoft.com/office/drawing/2014/main" id="{00000000-0008-0000-0C00-000021000000}"/>
              </a:ext>
            </a:extLst>
          </xdr:cNvPr>
          <xdr:cNvCxnSpPr/>
        </xdr:nvCxnSpPr>
        <xdr:spPr>
          <a:xfrm>
            <a:off x="711590" y="2827860"/>
            <a:ext cx="4469720" cy="0"/>
          </a:xfrm>
          <a:prstGeom prst="line">
            <a:avLst/>
          </a:prstGeom>
          <a:ln w="9525">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17111</xdr:colOff>
      <xdr:row>5</xdr:row>
      <xdr:rowOff>108108</xdr:rowOff>
    </xdr:from>
    <xdr:to>
      <xdr:col>2</xdr:col>
      <xdr:colOff>950487</xdr:colOff>
      <xdr:row>8</xdr:row>
      <xdr:rowOff>179917</xdr:rowOff>
    </xdr:to>
    <xdr:sp macro="" textlink="'Family Tree'!M289">
      <xdr:nvSpPr>
        <xdr:cNvPr id="35" name="Grandfather" descr="&quot;&quot;" title="Father's father">
          <a:extLst>
            <a:ext uri="{FF2B5EF4-FFF2-40B4-BE49-F238E27FC236}">
              <a16:creationId xmlns:a16="http://schemas.microsoft.com/office/drawing/2014/main" id="{00000000-0008-0000-0C00-000023000000}"/>
            </a:ext>
          </a:extLst>
        </xdr:cNvPr>
        <xdr:cNvSpPr/>
      </xdr:nvSpPr>
      <xdr:spPr>
        <a:xfrm>
          <a:off x="712436" y="2251233"/>
          <a:ext cx="2419276" cy="738559"/>
        </a:xfrm>
        <a:prstGeom prst="rect">
          <a:avLst/>
        </a:prstGeom>
        <a:solidFill>
          <a:schemeClr val="accent3">
            <a:lumMod val="75000"/>
          </a:schemeClr>
        </a:solidFill>
        <a:ln w="6350">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tIns="45720" rtlCol="0" anchor="ctr"/>
        <a:lstStyle/>
        <a:p>
          <a:pPr marL="0" marR="0" indent="0" algn="ctr">
            <a:spcBef>
              <a:spcPts val="0"/>
            </a:spcBef>
            <a:spcAft>
              <a:spcPts val="0"/>
            </a:spcAft>
          </a:pPr>
          <a:fld id="{D2BE24A4-C7F9-45E9-BF2C-56A97F84E9BC}" type="TxLink">
            <a:rPr lang="en-US" sz="1600" b="0" i="0" u="none" strike="noStrike">
              <a:solidFill>
                <a:srgbClr val="FFFFFF"/>
              </a:solidFill>
              <a:latin typeface="Cambria"/>
              <a:ea typeface="Cambria"/>
              <a:cs typeface="+mn-cs"/>
            </a:rPr>
            <a:pPr marL="0" marR="0" indent="0" algn="ctr">
              <a:spcBef>
                <a:spcPts val="0"/>
              </a:spcBef>
              <a:spcAft>
                <a:spcPts val="0"/>
              </a:spcAft>
            </a:pPr>
            <a:t>George Murray                                                                                                           Bap Mar 14, 1812 - D  June 28, 1886</a:t>
          </a:fld>
          <a:endParaRPr lang="en-US" sz="1400" b="0">
            <a:solidFill>
              <a:schemeClr val="bg1"/>
            </a:solidFill>
            <a:latin typeface="+mj-lt"/>
            <a:ea typeface="+mn-ea"/>
            <a:cs typeface="+mn-cs"/>
          </a:endParaRPr>
        </a:p>
      </xdr:txBody>
    </xdr:sp>
    <xdr:clientData/>
  </xdr:twoCellAnchor>
  <xdr:twoCellAnchor>
    <xdr:from>
      <xdr:col>2</xdr:col>
      <xdr:colOff>1024573</xdr:colOff>
      <xdr:row>5</xdr:row>
      <xdr:rowOff>108108</xdr:rowOff>
    </xdr:from>
    <xdr:to>
      <xdr:col>4</xdr:col>
      <xdr:colOff>9525</xdr:colOff>
      <xdr:row>8</xdr:row>
      <xdr:rowOff>179917</xdr:rowOff>
    </xdr:to>
    <xdr:sp macro="" textlink="'Family Tree'!M305">
      <xdr:nvSpPr>
        <xdr:cNvPr id="36" name="Grandmother" descr="&quot;&quot;" title="Father's mother">
          <a:extLst>
            <a:ext uri="{FF2B5EF4-FFF2-40B4-BE49-F238E27FC236}">
              <a16:creationId xmlns:a16="http://schemas.microsoft.com/office/drawing/2014/main" id="{00000000-0008-0000-0C00-000024000000}"/>
            </a:ext>
          </a:extLst>
        </xdr:cNvPr>
        <xdr:cNvSpPr/>
      </xdr:nvSpPr>
      <xdr:spPr>
        <a:xfrm>
          <a:off x="3205798" y="2251233"/>
          <a:ext cx="2271077" cy="852859"/>
        </a:xfrm>
        <a:prstGeom prst="rect">
          <a:avLst/>
        </a:prstGeom>
        <a:solidFill>
          <a:schemeClr val="accent3">
            <a:lumMod val="75000"/>
          </a:schemeClr>
        </a:solidFill>
        <a:ln w="6350">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tIns="45720" rtlCol="0" anchor="ctr"/>
        <a:lstStyle/>
        <a:p>
          <a:pPr marL="0" marR="0" indent="0" algn="ctr">
            <a:spcBef>
              <a:spcPts val="0"/>
            </a:spcBef>
            <a:spcAft>
              <a:spcPts val="0"/>
            </a:spcAft>
          </a:pPr>
          <a:fld id="{39FA16B4-2AA3-44C5-9A7D-995AB80849D2}" type="TxLink">
            <a:rPr lang="en-US" sz="1600" b="0" i="0" u="none" strike="noStrike">
              <a:solidFill>
                <a:srgbClr val="FFFFFF"/>
              </a:solidFill>
              <a:latin typeface="Cambria"/>
              <a:ea typeface="Cambria"/>
              <a:cs typeface="+mn-cs"/>
            </a:rPr>
            <a:pPr marL="0" marR="0" indent="0" algn="ctr">
              <a:spcBef>
                <a:spcPts val="0"/>
              </a:spcBef>
              <a:spcAft>
                <a:spcPts val="0"/>
              </a:spcAft>
            </a:pPr>
            <a:t>Barbara Robertson                                                                      B Dec 25, 1811 - D Nov 21, 1890</a:t>
          </a:fld>
          <a:endParaRPr lang="en-US" sz="1400" b="0">
            <a:solidFill>
              <a:schemeClr val="bg1"/>
            </a:solidFill>
            <a:latin typeface="+mj-lt"/>
            <a:ea typeface="+mn-ea"/>
            <a:cs typeface="+mn-cs"/>
          </a:endParaRPr>
        </a:p>
      </xdr:txBody>
    </xdr:sp>
    <xdr:clientData/>
  </xdr:twoCellAnchor>
  <xdr:twoCellAnchor>
    <xdr:from>
      <xdr:col>1</xdr:col>
      <xdr:colOff>9582</xdr:colOff>
      <xdr:row>9</xdr:row>
      <xdr:rowOff>3233</xdr:rowOff>
    </xdr:from>
    <xdr:to>
      <xdr:col>4</xdr:col>
      <xdr:colOff>3561</xdr:colOff>
      <xdr:row>9</xdr:row>
      <xdr:rowOff>3233</xdr:rowOff>
    </xdr:to>
    <xdr:grpSp>
      <xdr:nvGrpSpPr>
        <xdr:cNvPr id="37" name="Group 36" descr="&quot;&quot;" title="Branch connector artwork">
          <a:extLst>
            <a:ext uri="{FF2B5EF4-FFF2-40B4-BE49-F238E27FC236}">
              <a16:creationId xmlns:a16="http://schemas.microsoft.com/office/drawing/2014/main" id="{00000000-0008-0000-0C00-000025000000}"/>
            </a:ext>
          </a:extLst>
        </xdr:cNvPr>
        <xdr:cNvGrpSpPr/>
      </xdr:nvGrpSpPr>
      <xdr:grpSpPr>
        <a:xfrm>
          <a:off x="708082" y="3506316"/>
          <a:ext cx="4756479" cy="0"/>
          <a:chOff x="711590" y="2824479"/>
          <a:chExt cx="4469720" cy="223406"/>
        </a:xfrm>
      </xdr:grpSpPr>
      <xdr:cxnSp macro="">
        <xdr:nvCxnSpPr>
          <xdr:cNvPr id="38" name="Line 4" descr="&quot;&quot;">
            <a:extLst>
              <a:ext uri="{FF2B5EF4-FFF2-40B4-BE49-F238E27FC236}">
                <a16:creationId xmlns:a16="http://schemas.microsoft.com/office/drawing/2014/main" id="{00000000-0008-0000-0C00-000026000000}"/>
              </a:ext>
            </a:extLst>
          </xdr:cNvPr>
          <xdr:cNvCxnSpPr/>
        </xdr:nvCxnSpPr>
        <xdr:spPr>
          <a:xfrm>
            <a:off x="2946450" y="2824479"/>
            <a:ext cx="1" cy="223406"/>
          </a:xfrm>
          <a:prstGeom prst="line">
            <a:avLst/>
          </a:prstGeom>
          <a:ln w="9525">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39" name="Line 2" descr="&quot;&quot;">
            <a:extLst>
              <a:ext uri="{FF2B5EF4-FFF2-40B4-BE49-F238E27FC236}">
                <a16:creationId xmlns:a16="http://schemas.microsoft.com/office/drawing/2014/main" id="{00000000-0008-0000-0C00-000027000000}"/>
              </a:ext>
            </a:extLst>
          </xdr:cNvPr>
          <xdr:cNvCxnSpPr/>
        </xdr:nvCxnSpPr>
        <xdr:spPr>
          <a:xfrm>
            <a:off x="711590" y="2827860"/>
            <a:ext cx="4469720" cy="0"/>
          </a:xfrm>
          <a:prstGeom prst="line">
            <a:avLst/>
          </a:prstGeom>
          <a:ln w="9525">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7</xdr:col>
      <xdr:colOff>650110</xdr:colOff>
      <xdr:row>0</xdr:row>
      <xdr:rowOff>359972</xdr:rowOff>
    </xdr:from>
    <xdr:to>
      <xdr:col>7</xdr:col>
      <xdr:colOff>1465040</xdr:colOff>
      <xdr:row>1</xdr:row>
      <xdr:rowOff>457200</xdr:rowOff>
    </xdr:to>
    <xdr:sp macro="" textlink="">
      <xdr:nvSpPr>
        <xdr:cNvPr id="40" name="Back" descr="Click to return to tree" title="Back to Tree">
          <a:hlinkClick xmlns:r="http://schemas.openxmlformats.org/officeDocument/2006/relationships" r:id="rId3" tooltip="Click to return to tree"/>
          <a:extLst>
            <a:ext uri="{FF2B5EF4-FFF2-40B4-BE49-F238E27FC236}">
              <a16:creationId xmlns:a16="http://schemas.microsoft.com/office/drawing/2014/main" id="{00000000-0008-0000-0C00-000028000000}"/>
            </a:ext>
          </a:extLst>
        </xdr:cNvPr>
        <xdr:cNvSpPr/>
      </xdr:nvSpPr>
      <xdr:spPr>
        <a:xfrm>
          <a:off x="10394185" y="359972"/>
          <a:ext cx="814930" cy="887803"/>
        </a:xfrm>
        <a:prstGeom prst="ellipse">
          <a:avLst/>
        </a:prstGeom>
        <a:solidFill>
          <a:schemeClr val="bg1">
            <a:lumMod val="75000"/>
          </a:schemeClr>
        </a:solidFill>
        <a:ln w="6350">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050" b="0" i="0" u="none" strike="noStrike" kern="0" cap="none" spc="0" normalizeH="0" baseline="0" noProof="0">
              <a:ln>
                <a:noFill/>
              </a:ln>
              <a:solidFill>
                <a:schemeClr val="bg2"/>
              </a:solidFill>
              <a:effectLst/>
              <a:uLnTx/>
              <a:uFillTx/>
              <a:latin typeface="+mj-lt"/>
              <a:ea typeface="+mn-ea"/>
              <a:cs typeface="+mn-cs"/>
            </a:rPr>
            <a:t>BACK TO TREE</a:t>
          </a:r>
        </a:p>
      </xdr:txBody>
    </xdr:sp>
    <xdr:clientData fPrintsWithSheet="0"/>
  </xdr:twoCellAnchor>
  <xdr:oneCellAnchor>
    <xdr:from>
      <xdr:col>5</xdr:col>
      <xdr:colOff>269227</xdr:colOff>
      <xdr:row>19</xdr:row>
      <xdr:rowOff>123161</xdr:rowOff>
    </xdr:from>
    <xdr:ext cx="868385" cy="1456848"/>
    <xdr:pic>
      <xdr:nvPicPr>
        <xdr:cNvPr id="42" name="Mother photo">
          <a:extLst>
            <a:ext uri="{FF2B5EF4-FFF2-40B4-BE49-F238E27FC236}">
              <a16:creationId xmlns:a16="http://schemas.microsoft.com/office/drawing/2014/main" id="{00000000-0008-0000-0C00-00002A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851002" y="4161761"/>
          <a:ext cx="868385" cy="1456848"/>
        </a:xfrm>
        <a:prstGeom prst="rect">
          <a:avLst/>
        </a:prstGeom>
      </xdr:spPr>
    </xdr:pic>
    <xdr:clientData/>
  </xdr:oneCellAnchor>
  <xdr:twoCellAnchor>
    <xdr:from>
      <xdr:col>4</xdr:col>
      <xdr:colOff>682174</xdr:colOff>
      <xdr:row>18</xdr:row>
      <xdr:rowOff>3232</xdr:rowOff>
    </xdr:from>
    <xdr:to>
      <xdr:col>7</xdr:col>
      <xdr:colOff>685129</xdr:colOff>
      <xdr:row>18</xdr:row>
      <xdr:rowOff>4235</xdr:rowOff>
    </xdr:to>
    <xdr:grpSp>
      <xdr:nvGrpSpPr>
        <xdr:cNvPr id="43" name="Group 42" descr="&quot;&quot;" title="Branch connector artwork">
          <a:extLst>
            <a:ext uri="{FF2B5EF4-FFF2-40B4-BE49-F238E27FC236}">
              <a16:creationId xmlns:a16="http://schemas.microsoft.com/office/drawing/2014/main" id="{00000000-0008-0000-0C00-00002B000000}"/>
            </a:ext>
          </a:extLst>
        </xdr:cNvPr>
        <xdr:cNvGrpSpPr/>
      </xdr:nvGrpSpPr>
      <xdr:grpSpPr>
        <a:xfrm>
          <a:off x="6143174" y="5665315"/>
          <a:ext cx="4278622" cy="1003"/>
          <a:chOff x="711590" y="2824479"/>
          <a:chExt cx="4469720" cy="223406"/>
        </a:xfrm>
      </xdr:grpSpPr>
      <xdr:cxnSp macro="">
        <xdr:nvCxnSpPr>
          <xdr:cNvPr id="44" name="Line 4" descr="&quot;&quot;">
            <a:extLst>
              <a:ext uri="{FF2B5EF4-FFF2-40B4-BE49-F238E27FC236}">
                <a16:creationId xmlns:a16="http://schemas.microsoft.com/office/drawing/2014/main" id="{00000000-0008-0000-0C00-00002C000000}"/>
              </a:ext>
            </a:extLst>
          </xdr:cNvPr>
          <xdr:cNvCxnSpPr/>
        </xdr:nvCxnSpPr>
        <xdr:spPr>
          <a:xfrm>
            <a:off x="2946450" y="2824479"/>
            <a:ext cx="1" cy="223406"/>
          </a:xfrm>
          <a:prstGeom prst="line">
            <a:avLst/>
          </a:prstGeom>
          <a:ln w="9525">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45" name="Line 2" descr="&quot;&quot;">
            <a:extLst>
              <a:ext uri="{FF2B5EF4-FFF2-40B4-BE49-F238E27FC236}">
                <a16:creationId xmlns:a16="http://schemas.microsoft.com/office/drawing/2014/main" id="{00000000-0008-0000-0C00-00002D000000}"/>
              </a:ext>
            </a:extLst>
          </xdr:cNvPr>
          <xdr:cNvCxnSpPr/>
        </xdr:nvCxnSpPr>
        <xdr:spPr>
          <a:xfrm>
            <a:off x="711590" y="2827860"/>
            <a:ext cx="4469720" cy="0"/>
          </a:xfrm>
          <a:prstGeom prst="line">
            <a:avLst/>
          </a:prstGeom>
          <a:ln w="9525">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15.xml><?xml version="1.0" encoding="utf-8"?>
<xdr:wsDr xmlns:xdr="http://schemas.openxmlformats.org/drawingml/2006/spreadsheetDrawing" xmlns:a="http://schemas.openxmlformats.org/drawingml/2006/main">
  <xdr:twoCellAnchor editAs="oneCell">
    <xdr:from>
      <xdr:col>5</xdr:col>
      <xdr:colOff>142875</xdr:colOff>
      <xdr:row>10</xdr:row>
      <xdr:rowOff>125877</xdr:rowOff>
    </xdr:from>
    <xdr:to>
      <xdr:col>5</xdr:col>
      <xdr:colOff>1240155</xdr:colOff>
      <xdr:row>19</xdr:row>
      <xdr:rowOff>486</xdr:rowOff>
    </xdr:to>
    <xdr:pic>
      <xdr:nvPicPr>
        <xdr:cNvPr id="2" name="Mother photo" descr="To change this photo, right-click photo and then click Change Picture." title="Photo Placeholder">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505575" y="4193052"/>
          <a:ext cx="1097280" cy="1722459"/>
        </a:xfrm>
        <a:prstGeom prst="rect">
          <a:avLst/>
        </a:prstGeom>
      </xdr:spPr>
    </xdr:pic>
    <xdr:clientData/>
  </xdr:twoCellAnchor>
  <xdr:twoCellAnchor editAs="oneCell">
    <xdr:from>
      <xdr:col>1</xdr:col>
      <xdr:colOff>159554</xdr:colOff>
      <xdr:row>10</xdr:row>
      <xdr:rowOff>125876</xdr:rowOff>
    </xdr:from>
    <xdr:to>
      <xdr:col>1</xdr:col>
      <xdr:colOff>1256834</xdr:colOff>
      <xdr:row>19</xdr:row>
      <xdr:rowOff>485</xdr:rowOff>
    </xdr:to>
    <xdr:pic>
      <xdr:nvPicPr>
        <xdr:cNvPr id="3" name="Father photo" descr="To change this photo, right-click photo and then click Change Picture." title="Photo Placeholder">
          <a:extLst>
            <a:ext uri="{FF2B5EF4-FFF2-40B4-BE49-F238E27FC236}">
              <a16:creationId xmlns:a16="http://schemas.microsoft.com/office/drawing/2014/main" id="{00000000-0008-0000-0D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4879" y="4193051"/>
          <a:ext cx="1097280" cy="1722459"/>
        </a:xfrm>
        <a:prstGeom prst="rect">
          <a:avLst/>
        </a:prstGeom>
      </xdr:spPr>
    </xdr:pic>
    <xdr:clientData/>
  </xdr:twoCellAnchor>
  <xdr:twoCellAnchor>
    <xdr:from>
      <xdr:col>5</xdr:col>
      <xdr:colOff>18719</xdr:colOff>
      <xdr:row>5</xdr:row>
      <xdr:rowOff>108106</xdr:rowOff>
    </xdr:from>
    <xdr:to>
      <xdr:col>6</xdr:col>
      <xdr:colOff>729143</xdr:colOff>
      <xdr:row>8</xdr:row>
      <xdr:rowOff>54457</xdr:rowOff>
    </xdr:to>
    <xdr:sp macro="" textlink="">
      <xdr:nvSpPr>
        <xdr:cNvPr id="4" name="Grandfather" descr="&quot;&quot;" title="Father's father">
          <a:extLst>
            <a:ext uri="{FF2B5EF4-FFF2-40B4-BE49-F238E27FC236}">
              <a16:creationId xmlns:a16="http://schemas.microsoft.com/office/drawing/2014/main" id="{00000000-0008-0000-0D00-000004000000}"/>
            </a:ext>
          </a:extLst>
        </xdr:cNvPr>
        <xdr:cNvSpPr/>
      </xdr:nvSpPr>
      <xdr:spPr>
        <a:xfrm>
          <a:off x="6381419" y="2251231"/>
          <a:ext cx="2196324" cy="870276"/>
        </a:xfrm>
        <a:prstGeom prst="rect">
          <a:avLst/>
        </a:prstGeom>
        <a:solidFill>
          <a:srgbClr val="92D050"/>
        </a:solidFill>
        <a:ln w="6350">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tIns="45720" rtlCol="0" anchor="ctr"/>
        <a:lstStyle/>
        <a:p>
          <a:pPr marL="0" marR="0" indent="0" algn="ctr">
            <a:spcBef>
              <a:spcPts val="0"/>
            </a:spcBef>
            <a:spcAft>
              <a:spcPts val="0"/>
            </a:spcAft>
          </a:pPr>
          <a:r>
            <a:rPr lang="en-US" sz="1600" b="0" i="0" u="none" strike="noStrike">
              <a:solidFill>
                <a:srgbClr val="000000"/>
              </a:solidFill>
              <a:latin typeface="Cambria"/>
              <a:ea typeface="+mn-ea"/>
              <a:cs typeface="+mn-cs"/>
            </a:rPr>
            <a:t>Unknown                                 </a:t>
          </a:r>
        </a:p>
      </xdr:txBody>
    </xdr:sp>
    <xdr:clientData/>
  </xdr:twoCellAnchor>
  <xdr:twoCellAnchor>
    <xdr:from>
      <xdr:col>6</xdr:col>
      <xdr:colOff>796399</xdr:colOff>
      <xdr:row>5</xdr:row>
      <xdr:rowOff>108106</xdr:rowOff>
    </xdr:from>
    <xdr:to>
      <xdr:col>8</xdr:col>
      <xdr:colOff>2808</xdr:colOff>
      <xdr:row>8</xdr:row>
      <xdr:rowOff>54457</xdr:rowOff>
    </xdr:to>
    <xdr:sp macro="" textlink="">
      <xdr:nvSpPr>
        <xdr:cNvPr id="5" name="Grandmother" descr="&quot;&quot;" title="Father's mother">
          <a:extLst>
            <a:ext uri="{FF2B5EF4-FFF2-40B4-BE49-F238E27FC236}">
              <a16:creationId xmlns:a16="http://schemas.microsoft.com/office/drawing/2014/main" id="{00000000-0008-0000-0D00-000005000000}"/>
            </a:ext>
          </a:extLst>
        </xdr:cNvPr>
        <xdr:cNvSpPr/>
      </xdr:nvSpPr>
      <xdr:spPr>
        <a:xfrm>
          <a:off x="8644999" y="2251231"/>
          <a:ext cx="2197259" cy="870276"/>
        </a:xfrm>
        <a:prstGeom prst="rect">
          <a:avLst/>
        </a:prstGeom>
        <a:solidFill>
          <a:srgbClr val="92D050"/>
        </a:solidFill>
        <a:ln w="6350">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tIns="45720" rtlCol="0" anchor="ctr"/>
        <a:lstStyle/>
        <a:p>
          <a:pPr marL="0" marR="0" indent="0" algn="ctr">
            <a:spcBef>
              <a:spcPts val="0"/>
            </a:spcBef>
            <a:spcAft>
              <a:spcPts val="0"/>
            </a:spcAft>
          </a:pPr>
          <a:r>
            <a:rPr lang="en-US" sz="1600" b="0" i="0" u="none" strike="noStrike">
              <a:solidFill>
                <a:srgbClr val="000000"/>
              </a:solidFill>
              <a:latin typeface="Cambria"/>
              <a:ea typeface="+mn-ea"/>
              <a:cs typeface="+mn-cs"/>
            </a:rPr>
            <a:t>Unknown</a:t>
          </a:r>
        </a:p>
      </xdr:txBody>
    </xdr:sp>
    <xdr:clientData/>
  </xdr:twoCellAnchor>
  <xdr:twoCellAnchor>
    <xdr:from>
      <xdr:col>5</xdr:col>
      <xdr:colOff>11191</xdr:colOff>
      <xdr:row>8</xdr:row>
      <xdr:rowOff>108006</xdr:rowOff>
    </xdr:from>
    <xdr:to>
      <xdr:col>8</xdr:col>
      <xdr:colOff>14146</xdr:colOff>
      <xdr:row>9</xdr:row>
      <xdr:rowOff>1200</xdr:rowOff>
    </xdr:to>
    <xdr:grpSp>
      <xdr:nvGrpSpPr>
        <xdr:cNvPr id="6" name="Group 5" descr="&quot;&quot;" title="Branch connector artwork">
          <a:extLst>
            <a:ext uri="{FF2B5EF4-FFF2-40B4-BE49-F238E27FC236}">
              <a16:creationId xmlns:a16="http://schemas.microsoft.com/office/drawing/2014/main" id="{00000000-0008-0000-0D00-000006000000}"/>
            </a:ext>
          </a:extLst>
        </xdr:cNvPr>
        <xdr:cNvGrpSpPr/>
      </xdr:nvGrpSpPr>
      <xdr:grpSpPr>
        <a:xfrm>
          <a:off x="6373891" y="3175056"/>
          <a:ext cx="4479705" cy="359919"/>
          <a:chOff x="711590" y="2824479"/>
          <a:chExt cx="4469720" cy="223406"/>
        </a:xfrm>
      </xdr:grpSpPr>
      <xdr:cxnSp macro="">
        <xdr:nvCxnSpPr>
          <xdr:cNvPr id="7" name="Line 4" descr="&quot;&quot;">
            <a:extLst>
              <a:ext uri="{FF2B5EF4-FFF2-40B4-BE49-F238E27FC236}">
                <a16:creationId xmlns:a16="http://schemas.microsoft.com/office/drawing/2014/main" id="{00000000-0008-0000-0D00-000007000000}"/>
              </a:ext>
            </a:extLst>
          </xdr:cNvPr>
          <xdr:cNvCxnSpPr/>
        </xdr:nvCxnSpPr>
        <xdr:spPr>
          <a:xfrm>
            <a:off x="2946450" y="2824479"/>
            <a:ext cx="1" cy="223406"/>
          </a:xfrm>
          <a:prstGeom prst="line">
            <a:avLst/>
          </a:prstGeom>
          <a:ln w="9525">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8" name="Line 2" descr="&quot;&quot;">
            <a:extLst>
              <a:ext uri="{FF2B5EF4-FFF2-40B4-BE49-F238E27FC236}">
                <a16:creationId xmlns:a16="http://schemas.microsoft.com/office/drawing/2014/main" id="{00000000-0008-0000-0D00-000008000000}"/>
              </a:ext>
            </a:extLst>
          </xdr:cNvPr>
          <xdr:cNvCxnSpPr/>
        </xdr:nvCxnSpPr>
        <xdr:spPr>
          <a:xfrm>
            <a:off x="711590" y="2827860"/>
            <a:ext cx="4469720" cy="0"/>
          </a:xfrm>
          <a:prstGeom prst="line">
            <a:avLst/>
          </a:prstGeom>
          <a:ln w="9525">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17110</xdr:colOff>
      <xdr:row>5</xdr:row>
      <xdr:rowOff>108108</xdr:rowOff>
    </xdr:from>
    <xdr:to>
      <xdr:col>2</xdr:col>
      <xdr:colOff>761999</xdr:colOff>
      <xdr:row>8</xdr:row>
      <xdr:rowOff>9525</xdr:rowOff>
    </xdr:to>
    <xdr:sp macro="" textlink="">
      <xdr:nvSpPr>
        <xdr:cNvPr id="9" name="Grandfather" descr="&quot;&quot;" title="Father's father">
          <a:extLst>
            <a:ext uri="{FF2B5EF4-FFF2-40B4-BE49-F238E27FC236}">
              <a16:creationId xmlns:a16="http://schemas.microsoft.com/office/drawing/2014/main" id="{00000000-0008-0000-0D00-000009000000}"/>
            </a:ext>
          </a:extLst>
        </xdr:cNvPr>
        <xdr:cNvSpPr/>
      </xdr:nvSpPr>
      <xdr:spPr>
        <a:xfrm>
          <a:off x="712435" y="2251233"/>
          <a:ext cx="2230789" cy="825342"/>
        </a:xfrm>
        <a:prstGeom prst="rect">
          <a:avLst/>
        </a:prstGeom>
        <a:solidFill>
          <a:srgbClr val="92D050"/>
        </a:solidFill>
        <a:ln w="6350">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tIns="45720" rtlCol="0" anchor="ctr"/>
        <a:lstStyle/>
        <a:p>
          <a:pPr marL="0" marR="0" indent="0" algn="ctr">
            <a:spcBef>
              <a:spcPts val="0"/>
            </a:spcBef>
            <a:spcAft>
              <a:spcPts val="0"/>
            </a:spcAft>
          </a:pPr>
          <a:r>
            <a:rPr lang="en-US" sz="1600" b="0" i="0" u="none" strike="noStrike">
              <a:solidFill>
                <a:srgbClr val="000000"/>
              </a:solidFill>
              <a:latin typeface="Cambria"/>
              <a:ea typeface="+mn-ea"/>
              <a:cs typeface="+mn-cs"/>
            </a:rPr>
            <a:t>Unknown           </a:t>
          </a:r>
        </a:p>
      </xdr:txBody>
    </xdr:sp>
    <xdr:clientData/>
  </xdr:twoCellAnchor>
  <xdr:twoCellAnchor>
    <xdr:from>
      <xdr:col>2</xdr:col>
      <xdr:colOff>885826</xdr:colOff>
      <xdr:row>5</xdr:row>
      <xdr:rowOff>104775</xdr:rowOff>
    </xdr:from>
    <xdr:to>
      <xdr:col>3</xdr:col>
      <xdr:colOff>1466851</xdr:colOff>
      <xdr:row>8</xdr:row>
      <xdr:rowOff>6833</xdr:rowOff>
    </xdr:to>
    <xdr:sp macro="" textlink="">
      <xdr:nvSpPr>
        <xdr:cNvPr id="10" name="Grandmother" descr="&quot;&quot;" title="Father's mother">
          <a:extLst>
            <a:ext uri="{FF2B5EF4-FFF2-40B4-BE49-F238E27FC236}">
              <a16:creationId xmlns:a16="http://schemas.microsoft.com/office/drawing/2014/main" id="{00000000-0008-0000-0D00-00000A000000}"/>
            </a:ext>
          </a:extLst>
        </xdr:cNvPr>
        <xdr:cNvSpPr/>
      </xdr:nvSpPr>
      <xdr:spPr>
        <a:xfrm>
          <a:off x="3067051" y="2247900"/>
          <a:ext cx="2076450" cy="825983"/>
        </a:xfrm>
        <a:prstGeom prst="rect">
          <a:avLst/>
        </a:prstGeom>
        <a:solidFill>
          <a:srgbClr val="92D050"/>
        </a:solidFill>
        <a:ln w="6350">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tIns="45720" rtlCol="0" anchor="ctr"/>
        <a:lstStyle/>
        <a:p>
          <a:pPr marL="0" marR="0" indent="0" algn="ctr">
            <a:spcBef>
              <a:spcPts val="0"/>
            </a:spcBef>
            <a:spcAft>
              <a:spcPts val="0"/>
            </a:spcAft>
          </a:pPr>
          <a:r>
            <a:rPr lang="en-US" sz="1600" b="0">
              <a:solidFill>
                <a:sysClr val="windowText" lastClr="000000"/>
              </a:solidFill>
              <a:ea typeface="+mn-ea"/>
              <a:cs typeface="+mn-cs"/>
            </a:rPr>
            <a:t>Unknown                                                  </a:t>
          </a:r>
        </a:p>
      </xdr:txBody>
    </xdr:sp>
    <xdr:clientData/>
  </xdr:twoCellAnchor>
  <xdr:twoCellAnchor>
    <xdr:from>
      <xdr:col>1</xdr:col>
      <xdr:colOff>9582</xdr:colOff>
      <xdr:row>8</xdr:row>
      <xdr:rowOff>108008</xdr:rowOff>
    </xdr:from>
    <xdr:to>
      <xdr:col>4</xdr:col>
      <xdr:colOff>3561</xdr:colOff>
      <xdr:row>9</xdr:row>
      <xdr:rowOff>1202</xdr:rowOff>
    </xdr:to>
    <xdr:grpSp>
      <xdr:nvGrpSpPr>
        <xdr:cNvPr id="11" name="Group 10" descr="&quot;&quot;" title="Branch connector artwork">
          <a:extLst>
            <a:ext uri="{FF2B5EF4-FFF2-40B4-BE49-F238E27FC236}">
              <a16:creationId xmlns:a16="http://schemas.microsoft.com/office/drawing/2014/main" id="{00000000-0008-0000-0D00-00000B000000}"/>
            </a:ext>
          </a:extLst>
        </xdr:cNvPr>
        <xdr:cNvGrpSpPr/>
      </xdr:nvGrpSpPr>
      <xdr:grpSpPr>
        <a:xfrm>
          <a:off x="704907" y="3175058"/>
          <a:ext cx="4480254" cy="359919"/>
          <a:chOff x="711590" y="2824479"/>
          <a:chExt cx="4469720" cy="223406"/>
        </a:xfrm>
      </xdr:grpSpPr>
      <xdr:cxnSp macro="">
        <xdr:nvCxnSpPr>
          <xdr:cNvPr id="12" name="Line 4" descr="&quot;&quot;">
            <a:extLst>
              <a:ext uri="{FF2B5EF4-FFF2-40B4-BE49-F238E27FC236}">
                <a16:creationId xmlns:a16="http://schemas.microsoft.com/office/drawing/2014/main" id="{00000000-0008-0000-0D00-00000C000000}"/>
              </a:ext>
            </a:extLst>
          </xdr:cNvPr>
          <xdr:cNvCxnSpPr/>
        </xdr:nvCxnSpPr>
        <xdr:spPr>
          <a:xfrm>
            <a:off x="2946450" y="2824479"/>
            <a:ext cx="1" cy="223406"/>
          </a:xfrm>
          <a:prstGeom prst="line">
            <a:avLst/>
          </a:prstGeom>
          <a:ln w="9525">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3" name="Line 2" descr="&quot;&quot;">
            <a:extLst>
              <a:ext uri="{FF2B5EF4-FFF2-40B4-BE49-F238E27FC236}">
                <a16:creationId xmlns:a16="http://schemas.microsoft.com/office/drawing/2014/main" id="{00000000-0008-0000-0D00-00000D000000}"/>
              </a:ext>
            </a:extLst>
          </xdr:cNvPr>
          <xdr:cNvCxnSpPr/>
        </xdr:nvCxnSpPr>
        <xdr:spPr>
          <a:xfrm>
            <a:off x="711590" y="2827860"/>
            <a:ext cx="4469720" cy="0"/>
          </a:xfrm>
          <a:prstGeom prst="line">
            <a:avLst/>
          </a:prstGeom>
          <a:ln w="9525">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7</xdr:col>
      <xdr:colOff>660693</xdr:colOff>
      <xdr:row>0</xdr:row>
      <xdr:rowOff>359973</xdr:rowOff>
    </xdr:from>
    <xdr:to>
      <xdr:col>7</xdr:col>
      <xdr:colOff>1475623</xdr:colOff>
      <xdr:row>1</xdr:row>
      <xdr:rowOff>392358</xdr:rowOff>
    </xdr:to>
    <xdr:sp macro="" textlink="">
      <xdr:nvSpPr>
        <xdr:cNvPr id="14" name="Back" descr="Click to return to tree" title="Back to Tree">
          <a:hlinkClick xmlns:r="http://schemas.openxmlformats.org/officeDocument/2006/relationships" r:id="rId2" tooltip="Click to return to tree"/>
          <a:extLst>
            <a:ext uri="{FF2B5EF4-FFF2-40B4-BE49-F238E27FC236}">
              <a16:creationId xmlns:a16="http://schemas.microsoft.com/office/drawing/2014/main" id="{00000000-0008-0000-0D00-00000E000000}"/>
            </a:ext>
          </a:extLst>
        </xdr:cNvPr>
        <xdr:cNvSpPr>
          <a:spLocks noChangeAspect="1"/>
        </xdr:cNvSpPr>
      </xdr:nvSpPr>
      <xdr:spPr>
        <a:xfrm>
          <a:off x="10004718" y="359973"/>
          <a:ext cx="814930" cy="822960"/>
        </a:xfrm>
        <a:prstGeom prst="ellipse">
          <a:avLst/>
        </a:prstGeom>
        <a:solidFill>
          <a:schemeClr val="bg1">
            <a:lumMod val="75000"/>
          </a:schemeClr>
        </a:solidFill>
        <a:ln w="6350">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050" b="0" i="0" u="none" strike="noStrike" kern="0" cap="none" spc="0" normalizeH="0" baseline="0" noProof="0">
              <a:ln>
                <a:noFill/>
              </a:ln>
              <a:solidFill>
                <a:schemeClr val="bg2"/>
              </a:solidFill>
              <a:effectLst/>
              <a:uLnTx/>
              <a:uFillTx/>
              <a:latin typeface="+mj-lt"/>
              <a:ea typeface="+mn-ea"/>
              <a:cs typeface="+mn-cs"/>
            </a:rPr>
            <a:t>BACK TO TREE</a:t>
          </a:r>
        </a:p>
      </xdr:txBody>
    </xdr:sp>
    <xdr:clientData fPrintsWithSheet="0"/>
  </xdr:twoCellAnchor>
</xdr:wsDr>
</file>

<file path=xl/drawings/drawing16.xml><?xml version="1.0" encoding="utf-8"?>
<xdr:wsDr xmlns:xdr="http://schemas.openxmlformats.org/drawingml/2006/spreadsheetDrawing" xmlns:a="http://schemas.openxmlformats.org/drawingml/2006/main">
  <xdr:twoCellAnchor editAs="oneCell">
    <xdr:from>
      <xdr:col>5</xdr:col>
      <xdr:colOff>142875</xdr:colOff>
      <xdr:row>10</xdr:row>
      <xdr:rowOff>125877</xdr:rowOff>
    </xdr:from>
    <xdr:to>
      <xdr:col>5</xdr:col>
      <xdr:colOff>1240155</xdr:colOff>
      <xdr:row>19</xdr:row>
      <xdr:rowOff>486</xdr:rowOff>
    </xdr:to>
    <xdr:pic>
      <xdr:nvPicPr>
        <xdr:cNvPr id="15" name="Mother photo" descr="To change this photo, right-click photo and then click Change Picture." title="Photo Placeholder">
          <a:extLst>
            <a:ext uri="{FF2B5EF4-FFF2-40B4-BE49-F238E27FC236}">
              <a16:creationId xmlns:a16="http://schemas.microsoft.com/office/drawing/2014/main" id="{00000000-0008-0000-0E00-00000F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438900" y="4193052"/>
          <a:ext cx="1097280" cy="1455759"/>
        </a:xfrm>
        <a:prstGeom prst="rect">
          <a:avLst/>
        </a:prstGeom>
      </xdr:spPr>
    </xdr:pic>
    <xdr:clientData/>
  </xdr:twoCellAnchor>
  <xdr:twoCellAnchor editAs="oneCell">
    <xdr:from>
      <xdr:col>1</xdr:col>
      <xdr:colOff>159554</xdr:colOff>
      <xdr:row>10</xdr:row>
      <xdr:rowOff>125876</xdr:rowOff>
    </xdr:from>
    <xdr:to>
      <xdr:col>1</xdr:col>
      <xdr:colOff>1256834</xdr:colOff>
      <xdr:row>19</xdr:row>
      <xdr:rowOff>485</xdr:rowOff>
    </xdr:to>
    <xdr:pic>
      <xdr:nvPicPr>
        <xdr:cNvPr id="16" name="Father photo" descr="To change this photo, right-click photo and then click Change Picture." title="Photo Placeholder">
          <a:extLst>
            <a:ext uri="{FF2B5EF4-FFF2-40B4-BE49-F238E27FC236}">
              <a16:creationId xmlns:a16="http://schemas.microsoft.com/office/drawing/2014/main" id="{00000000-0008-0000-0E00-000010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4879" y="4193051"/>
          <a:ext cx="1097280" cy="1455759"/>
        </a:xfrm>
        <a:prstGeom prst="rect">
          <a:avLst/>
        </a:prstGeom>
      </xdr:spPr>
    </xdr:pic>
    <xdr:clientData/>
  </xdr:twoCellAnchor>
  <xdr:twoCellAnchor>
    <xdr:from>
      <xdr:col>5</xdr:col>
      <xdr:colOff>18719</xdr:colOff>
      <xdr:row>5</xdr:row>
      <xdr:rowOff>108106</xdr:rowOff>
    </xdr:from>
    <xdr:to>
      <xdr:col>6</xdr:col>
      <xdr:colOff>729143</xdr:colOff>
      <xdr:row>8</xdr:row>
      <xdr:rowOff>54457</xdr:rowOff>
    </xdr:to>
    <xdr:sp macro="" textlink="'Family Tree'!R315">
      <xdr:nvSpPr>
        <xdr:cNvPr id="17" name="Grandfather" descr="&quot;&quot;" title="Father's father">
          <a:extLst>
            <a:ext uri="{FF2B5EF4-FFF2-40B4-BE49-F238E27FC236}">
              <a16:creationId xmlns:a16="http://schemas.microsoft.com/office/drawing/2014/main" id="{00000000-0008-0000-0E00-000011000000}"/>
            </a:ext>
          </a:extLst>
        </xdr:cNvPr>
        <xdr:cNvSpPr/>
      </xdr:nvSpPr>
      <xdr:spPr>
        <a:xfrm>
          <a:off x="6314744" y="2251231"/>
          <a:ext cx="2196324" cy="870276"/>
        </a:xfrm>
        <a:prstGeom prst="rect">
          <a:avLst/>
        </a:prstGeom>
        <a:solidFill>
          <a:srgbClr val="92D050"/>
        </a:solidFill>
        <a:ln w="6350">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tIns="45720" rtlCol="0" anchor="ctr"/>
        <a:lstStyle/>
        <a:p>
          <a:pPr marL="0" marR="0" indent="0" algn="ctr">
            <a:spcBef>
              <a:spcPts val="0"/>
            </a:spcBef>
            <a:spcAft>
              <a:spcPts val="0"/>
            </a:spcAft>
          </a:pPr>
          <a:fld id="{81124A53-5F34-40C9-98FE-E679B753C07C}" type="TxLink">
            <a:rPr lang="en-US" sz="1600" b="0" i="0" u="none" strike="noStrike">
              <a:solidFill>
                <a:srgbClr val="000000"/>
              </a:solidFill>
              <a:latin typeface="Cambria"/>
              <a:ea typeface="Cambria"/>
              <a:cs typeface="+mn-cs"/>
            </a:rPr>
            <a:pPr marL="0" marR="0" indent="0" algn="ctr">
              <a:spcBef>
                <a:spcPts val="0"/>
              </a:spcBef>
              <a:spcAft>
                <a:spcPts val="0"/>
              </a:spcAft>
            </a:pPr>
            <a:t>George Anderson                                                                    Bap Dec 21, 1735 - D Feb 21, 1803</a:t>
          </a:fld>
          <a:endParaRPr lang="en-US" sz="1200" b="0">
            <a:solidFill>
              <a:sysClr val="windowText" lastClr="000000"/>
            </a:solidFill>
            <a:latin typeface="+mj-lt"/>
            <a:ea typeface="+mn-ea"/>
            <a:cs typeface="+mn-cs"/>
          </a:endParaRPr>
        </a:p>
      </xdr:txBody>
    </xdr:sp>
    <xdr:clientData/>
  </xdr:twoCellAnchor>
  <xdr:twoCellAnchor>
    <xdr:from>
      <xdr:col>6</xdr:col>
      <xdr:colOff>796399</xdr:colOff>
      <xdr:row>5</xdr:row>
      <xdr:rowOff>108106</xdr:rowOff>
    </xdr:from>
    <xdr:to>
      <xdr:col>8</xdr:col>
      <xdr:colOff>2808</xdr:colOff>
      <xdr:row>8</xdr:row>
      <xdr:rowOff>54457</xdr:rowOff>
    </xdr:to>
    <xdr:sp macro="" textlink="'Family Tree'!R330">
      <xdr:nvSpPr>
        <xdr:cNvPr id="18" name="Grandmother" descr="&quot;&quot;" title="Father's mother">
          <a:extLst>
            <a:ext uri="{FF2B5EF4-FFF2-40B4-BE49-F238E27FC236}">
              <a16:creationId xmlns:a16="http://schemas.microsoft.com/office/drawing/2014/main" id="{00000000-0008-0000-0E00-000012000000}"/>
            </a:ext>
          </a:extLst>
        </xdr:cNvPr>
        <xdr:cNvSpPr/>
      </xdr:nvSpPr>
      <xdr:spPr>
        <a:xfrm>
          <a:off x="8578324" y="2251231"/>
          <a:ext cx="2197259" cy="870276"/>
        </a:xfrm>
        <a:prstGeom prst="rect">
          <a:avLst/>
        </a:prstGeom>
        <a:solidFill>
          <a:srgbClr val="92D050"/>
        </a:solidFill>
        <a:ln w="6350">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tIns="45720" rtlCol="0" anchor="ctr"/>
        <a:lstStyle/>
        <a:p>
          <a:pPr marL="0" marR="0" indent="0" algn="ctr">
            <a:spcBef>
              <a:spcPts val="0"/>
            </a:spcBef>
            <a:spcAft>
              <a:spcPts val="0"/>
            </a:spcAft>
          </a:pPr>
          <a:fld id="{D656734B-B2FA-4EF3-B7B2-BF2B808544EC}" type="TxLink">
            <a:rPr lang="en-US" sz="1600" b="0" i="0" u="none" strike="noStrike">
              <a:solidFill>
                <a:srgbClr val="000000"/>
              </a:solidFill>
              <a:latin typeface="Cambria"/>
              <a:ea typeface="Cambria"/>
              <a:cs typeface="+mn-cs"/>
            </a:rPr>
            <a:pPr marL="0" marR="0" indent="0" algn="ctr">
              <a:spcBef>
                <a:spcPts val="0"/>
              </a:spcBef>
              <a:spcAft>
                <a:spcPts val="0"/>
              </a:spcAft>
            </a:pPr>
            <a:t>Elspet(h) Fowlie (Fowly) (Fouly)                                                                      Bap March 5, 1738</a:t>
          </a:fld>
          <a:endParaRPr lang="en-US" sz="1200" b="0">
            <a:solidFill>
              <a:sysClr val="windowText" lastClr="000000"/>
            </a:solidFill>
            <a:latin typeface="+mj-lt"/>
            <a:ea typeface="+mn-ea"/>
            <a:cs typeface="+mn-cs"/>
          </a:endParaRPr>
        </a:p>
      </xdr:txBody>
    </xdr:sp>
    <xdr:clientData/>
  </xdr:twoCellAnchor>
  <xdr:twoCellAnchor>
    <xdr:from>
      <xdr:col>5</xdr:col>
      <xdr:colOff>11191</xdr:colOff>
      <xdr:row>8</xdr:row>
      <xdr:rowOff>108006</xdr:rowOff>
    </xdr:from>
    <xdr:to>
      <xdr:col>8</xdr:col>
      <xdr:colOff>14146</xdr:colOff>
      <xdr:row>9</xdr:row>
      <xdr:rowOff>1200</xdr:rowOff>
    </xdr:to>
    <xdr:grpSp>
      <xdr:nvGrpSpPr>
        <xdr:cNvPr id="19" name="Group 18" descr="&quot;&quot;" title="Branch connector artwork">
          <a:extLst>
            <a:ext uri="{FF2B5EF4-FFF2-40B4-BE49-F238E27FC236}">
              <a16:creationId xmlns:a16="http://schemas.microsoft.com/office/drawing/2014/main" id="{00000000-0008-0000-0E00-000013000000}"/>
            </a:ext>
          </a:extLst>
        </xdr:cNvPr>
        <xdr:cNvGrpSpPr/>
      </xdr:nvGrpSpPr>
      <xdr:grpSpPr>
        <a:xfrm>
          <a:off x="6387109" y="3179333"/>
          <a:ext cx="4483593" cy="359724"/>
          <a:chOff x="711590" y="2824479"/>
          <a:chExt cx="4469720" cy="223406"/>
        </a:xfrm>
      </xdr:grpSpPr>
      <xdr:cxnSp macro="">
        <xdr:nvCxnSpPr>
          <xdr:cNvPr id="20" name="Line 4" descr="&quot;&quot;">
            <a:extLst>
              <a:ext uri="{FF2B5EF4-FFF2-40B4-BE49-F238E27FC236}">
                <a16:creationId xmlns:a16="http://schemas.microsoft.com/office/drawing/2014/main" id="{00000000-0008-0000-0E00-000014000000}"/>
              </a:ext>
            </a:extLst>
          </xdr:cNvPr>
          <xdr:cNvCxnSpPr/>
        </xdr:nvCxnSpPr>
        <xdr:spPr>
          <a:xfrm>
            <a:off x="2946450" y="2824479"/>
            <a:ext cx="1" cy="223406"/>
          </a:xfrm>
          <a:prstGeom prst="line">
            <a:avLst/>
          </a:prstGeom>
          <a:ln w="9525">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Line 2" descr="&quot;&quot;">
            <a:extLst>
              <a:ext uri="{FF2B5EF4-FFF2-40B4-BE49-F238E27FC236}">
                <a16:creationId xmlns:a16="http://schemas.microsoft.com/office/drawing/2014/main" id="{00000000-0008-0000-0E00-000015000000}"/>
              </a:ext>
            </a:extLst>
          </xdr:cNvPr>
          <xdr:cNvCxnSpPr/>
        </xdr:nvCxnSpPr>
        <xdr:spPr>
          <a:xfrm>
            <a:off x="711590" y="2827860"/>
            <a:ext cx="4469720" cy="0"/>
          </a:xfrm>
          <a:prstGeom prst="line">
            <a:avLst/>
          </a:prstGeom>
          <a:ln w="9525">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17110</xdr:colOff>
      <xdr:row>5</xdr:row>
      <xdr:rowOff>108108</xdr:rowOff>
    </xdr:from>
    <xdr:to>
      <xdr:col>2</xdr:col>
      <xdr:colOff>761999</xdr:colOff>
      <xdr:row>8</xdr:row>
      <xdr:rowOff>9525</xdr:rowOff>
    </xdr:to>
    <xdr:sp macro="" textlink="'Family Tree'!R301">
      <xdr:nvSpPr>
        <xdr:cNvPr id="22" name="Grandfather" descr="&quot;&quot;" title="Father's father">
          <a:extLst>
            <a:ext uri="{FF2B5EF4-FFF2-40B4-BE49-F238E27FC236}">
              <a16:creationId xmlns:a16="http://schemas.microsoft.com/office/drawing/2014/main" id="{00000000-0008-0000-0E00-000016000000}"/>
            </a:ext>
          </a:extLst>
        </xdr:cNvPr>
        <xdr:cNvSpPr/>
      </xdr:nvSpPr>
      <xdr:spPr>
        <a:xfrm>
          <a:off x="712435" y="2251233"/>
          <a:ext cx="2230789" cy="825342"/>
        </a:xfrm>
        <a:prstGeom prst="rect">
          <a:avLst/>
        </a:prstGeom>
        <a:solidFill>
          <a:srgbClr val="92D050"/>
        </a:solidFill>
        <a:ln w="6350">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tIns="45720" rtlCol="0" anchor="ctr"/>
        <a:lstStyle/>
        <a:p>
          <a:pPr marL="0" marR="0" indent="0" algn="ctr">
            <a:spcBef>
              <a:spcPts val="0"/>
            </a:spcBef>
            <a:spcAft>
              <a:spcPts val="0"/>
            </a:spcAft>
          </a:pPr>
          <a:fld id="{EBCFCB53-3099-4885-9676-B8B3AB662A26}" type="TxLink">
            <a:rPr lang="en-US" sz="1600" b="0" i="0" u="none" strike="noStrike">
              <a:solidFill>
                <a:srgbClr val="000000"/>
              </a:solidFill>
              <a:latin typeface="Cambria"/>
              <a:ea typeface="+mn-ea"/>
              <a:cs typeface="+mn-cs"/>
            </a:rPr>
            <a:pPr marL="0" marR="0" indent="0" algn="ctr">
              <a:spcBef>
                <a:spcPts val="0"/>
              </a:spcBef>
              <a:spcAft>
                <a:spcPts val="0"/>
              </a:spcAft>
            </a:pPr>
            <a:t>James Robertson                                                                       Bap Sept 10, 1751 - D Sept 15,1787</a:t>
          </a:fld>
          <a:endParaRPr lang="en-US" sz="1400" b="0" i="0" u="none" strike="noStrike">
            <a:solidFill>
              <a:srgbClr val="FFFFFF"/>
            </a:solidFill>
            <a:latin typeface="Cambria"/>
            <a:ea typeface="+mn-ea"/>
            <a:cs typeface="+mn-cs"/>
          </a:endParaRPr>
        </a:p>
      </xdr:txBody>
    </xdr:sp>
    <xdr:clientData/>
  </xdr:twoCellAnchor>
  <xdr:twoCellAnchor>
    <xdr:from>
      <xdr:col>2</xdr:col>
      <xdr:colOff>885826</xdr:colOff>
      <xdr:row>5</xdr:row>
      <xdr:rowOff>104775</xdr:rowOff>
    </xdr:from>
    <xdr:to>
      <xdr:col>3</xdr:col>
      <xdr:colOff>1466851</xdr:colOff>
      <xdr:row>8</xdr:row>
      <xdr:rowOff>6833</xdr:rowOff>
    </xdr:to>
    <xdr:sp macro="" textlink="'Family Tree'!R305">
      <xdr:nvSpPr>
        <xdr:cNvPr id="23" name="Grandmother" descr="&quot;&quot;" title="Father's mother">
          <a:extLst>
            <a:ext uri="{FF2B5EF4-FFF2-40B4-BE49-F238E27FC236}">
              <a16:creationId xmlns:a16="http://schemas.microsoft.com/office/drawing/2014/main" id="{00000000-0008-0000-0E00-000017000000}"/>
            </a:ext>
          </a:extLst>
        </xdr:cNvPr>
        <xdr:cNvSpPr/>
      </xdr:nvSpPr>
      <xdr:spPr>
        <a:xfrm>
          <a:off x="3067051" y="2247900"/>
          <a:ext cx="2076450" cy="825983"/>
        </a:xfrm>
        <a:prstGeom prst="rect">
          <a:avLst/>
        </a:prstGeom>
        <a:solidFill>
          <a:srgbClr val="92D050"/>
        </a:solidFill>
        <a:ln w="6350">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tIns="45720" rtlCol="0" anchor="ctr"/>
        <a:lstStyle/>
        <a:p>
          <a:pPr marL="0" marR="0" indent="0" algn="ctr">
            <a:spcBef>
              <a:spcPts val="0"/>
            </a:spcBef>
            <a:spcAft>
              <a:spcPts val="0"/>
            </a:spcAft>
          </a:pPr>
          <a:fld id="{5CABFB59-756F-457A-B914-4C87E4FB52F6}" type="TxLink">
            <a:rPr lang="en-US" sz="1600" b="0" i="0" u="none" strike="noStrike">
              <a:solidFill>
                <a:srgbClr val="000000"/>
              </a:solidFill>
              <a:latin typeface="Cambria"/>
              <a:ea typeface="+mn-ea"/>
              <a:cs typeface="+mn-cs"/>
            </a:rPr>
            <a:pPr marL="0" marR="0" indent="0" algn="ctr">
              <a:spcBef>
                <a:spcPts val="0"/>
              </a:spcBef>
              <a:spcAft>
                <a:spcPts val="0"/>
              </a:spcAft>
            </a:pPr>
            <a:t>Ann(e) Black                                                                B June 23, 1746</a:t>
          </a:fld>
          <a:endParaRPr lang="en-US" sz="1400" b="0">
            <a:solidFill>
              <a:sysClr val="windowText" lastClr="000000"/>
            </a:solidFill>
            <a:latin typeface="+mj-lt"/>
            <a:ea typeface="+mn-ea"/>
            <a:cs typeface="+mn-cs"/>
          </a:endParaRPr>
        </a:p>
      </xdr:txBody>
    </xdr:sp>
    <xdr:clientData/>
  </xdr:twoCellAnchor>
  <xdr:twoCellAnchor>
    <xdr:from>
      <xdr:col>1</xdr:col>
      <xdr:colOff>9582</xdr:colOff>
      <xdr:row>8</xdr:row>
      <xdr:rowOff>108008</xdr:rowOff>
    </xdr:from>
    <xdr:to>
      <xdr:col>4</xdr:col>
      <xdr:colOff>3561</xdr:colOff>
      <xdr:row>9</xdr:row>
      <xdr:rowOff>1202</xdr:rowOff>
    </xdr:to>
    <xdr:grpSp>
      <xdr:nvGrpSpPr>
        <xdr:cNvPr id="24" name="Group 23" descr="&quot;&quot;" title="Branch connector artwork">
          <a:extLst>
            <a:ext uri="{FF2B5EF4-FFF2-40B4-BE49-F238E27FC236}">
              <a16:creationId xmlns:a16="http://schemas.microsoft.com/office/drawing/2014/main" id="{00000000-0008-0000-0E00-000018000000}"/>
            </a:ext>
          </a:extLst>
        </xdr:cNvPr>
        <xdr:cNvGrpSpPr/>
      </xdr:nvGrpSpPr>
      <xdr:grpSpPr>
        <a:xfrm>
          <a:off x="709378" y="3179335"/>
          <a:ext cx="4484336" cy="359724"/>
          <a:chOff x="711590" y="2824479"/>
          <a:chExt cx="4469720" cy="223406"/>
        </a:xfrm>
      </xdr:grpSpPr>
      <xdr:cxnSp macro="">
        <xdr:nvCxnSpPr>
          <xdr:cNvPr id="25" name="Line 4" descr="&quot;&quot;">
            <a:extLst>
              <a:ext uri="{FF2B5EF4-FFF2-40B4-BE49-F238E27FC236}">
                <a16:creationId xmlns:a16="http://schemas.microsoft.com/office/drawing/2014/main" id="{00000000-0008-0000-0E00-000019000000}"/>
              </a:ext>
            </a:extLst>
          </xdr:cNvPr>
          <xdr:cNvCxnSpPr/>
        </xdr:nvCxnSpPr>
        <xdr:spPr>
          <a:xfrm>
            <a:off x="2946450" y="2824479"/>
            <a:ext cx="1" cy="223406"/>
          </a:xfrm>
          <a:prstGeom prst="line">
            <a:avLst/>
          </a:prstGeom>
          <a:ln w="9525">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6" name="Line 2" descr="&quot;&quot;">
            <a:extLst>
              <a:ext uri="{FF2B5EF4-FFF2-40B4-BE49-F238E27FC236}">
                <a16:creationId xmlns:a16="http://schemas.microsoft.com/office/drawing/2014/main" id="{00000000-0008-0000-0E00-00001A000000}"/>
              </a:ext>
            </a:extLst>
          </xdr:cNvPr>
          <xdr:cNvCxnSpPr/>
        </xdr:nvCxnSpPr>
        <xdr:spPr>
          <a:xfrm>
            <a:off x="711590" y="2827860"/>
            <a:ext cx="4469720" cy="0"/>
          </a:xfrm>
          <a:prstGeom prst="line">
            <a:avLst/>
          </a:prstGeom>
          <a:ln w="9525">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7</xdr:col>
      <xdr:colOff>660693</xdr:colOff>
      <xdr:row>0</xdr:row>
      <xdr:rowOff>359973</xdr:rowOff>
    </xdr:from>
    <xdr:to>
      <xdr:col>7</xdr:col>
      <xdr:colOff>1475623</xdr:colOff>
      <xdr:row>1</xdr:row>
      <xdr:rowOff>392358</xdr:rowOff>
    </xdr:to>
    <xdr:sp macro="" textlink="">
      <xdr:nvSpPr>
        <xdr:cNvPr id="27" name="Back" descr="Click to return to tree" title="Back to Tree">
          <a:hlinkClick xmlns:r="http://schemas.openxmlformats.org/officeDocument/2006/relationships" r:id="rId2" tooltip="Click to return to tree"/>
          <a:extLst>
            <a:ext uri="{FF2B5EF4-FFF2-40B4-BE49-F238E27FC236}">
              <a16:creationId xmlns:a16="http://schemas.microsoft.com/office/drawing/2014/main" id="{00000000-0008-0000-0E00-00001B000000}"/>
            </a:ext>
          </a:extLst>
        </xdr:cNvPr>
        <xdr:cNvSpPr>
          <a:spLocks noChangeAspect="1"/>
        </xdr:cNvSpPr>
      </xdr:nvSpPr>
      <xdr:spPr>
        <a:xfrm>
          <a:off x="9938043" y="359973"/>
          <a:ext cx="814930" cy="822960"/>
        </a:xfrm>
        <a:prstGeom prst="ellipse">
          <a:avLst/>
        </a:prstGeom>
        <a:solidFill>
          <a:schemeClr val="bg1">
            <a:lumMod val="75000"/>
          </a:schemeClr>
        </a:solidFill>
        <a:ln w="6350">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050" b="0" i="0" u="none" strike="noStrike" kern="0" cap="none" spc="0" normalizeH="0" baseline="0" noProof="0">
              <a:ln>
                <a:noFill/>
              </a:ln>
              <a:solidFill>
                <a:schemeClr val="bg2"/>
              </a:solidFill>
              <a:effectLst/>
              <a:uLnTx/>
              <a:uFillTx/>
              <a:latin typeface="+mj-lt"/>
              <a:ea typeface="+mn-ea"/>
              <a:cs typeface="+mn-cs"/>
            </a:rPr>
            <a:t>BACK TO TREE</a:t>
          </a:r>
        </a:p>
      </xdr:txBody>
    </xdr:sp>
    <xdr:clientData fPrintsWithSheet="0"/>
  </xdr:twoCellAnchor>
  <xdr:twoCellAnchor>
    <xdr:from>
      <xdr:col>3</xdr:col>
      <xdr:colOff>334928</xdr:colOff>
      <xdr:row>38</xdr:row>
      <xdr:rowOff>480721</xdr:rowOff>
    </xdr:from>
    <xdr:to>
      <xdr:col>3</xdr:col>
      <xdr:colOff>1350993</xdr:colOff>
      <xdr:row>38</xdr:row>
      <xdr:rowOff>835868</xdr:rowOff>
    </xdr:to>
    <xdr:sp macro="" textlink="">
      <xdr:nvSpPr>
        <xdr:cNvPr id="3" name="TextBox 2">
          <a:hlinkClick xmlns:r="http://schemas.openxmlformats.org/officeDocument/2006/relationships" r:id="rId3"/>
          <a:extLst>
            <a:ext uri="{FF2B5EF4-FFF2-40B4-BE49-F238E27FC236}">
              <a16:creationId xmlns:a16="http://schemas.microsoft.com/office/drawing/2014/main" id="{149B157E-D7EF-4A5E-939D-4818005A40F7}"/>
            </a:ext>
          </a:extLst>
        </xdr:cNvPr>
        <xdr:cNvSpPr txBox="1"/>
      </xdr:nvSpPr>
      <xdr:spPr>
        <a:xfrm>
          <a:off x="4018576" y="18655976"/>
          <a:ext cx="1016065" cy="355147"/>
        </a:xfrm>
        <a:prstGeom prst="rect">
          <a:avLst/>
        </a:prstGeom>
        <a:solidFill>
          <a:srgbClr val="C0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CA" sz="1100">
              <a:solidFill>
                <a:schemeClr val="bg1"/>
              </a:solidFill>
            </a:rPr>
            <a:t>CLICK HERE</a:t>
          </a:r>
        </a:p>
      </xdr:txBody>
    </xdr:sp>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231481</xdr:colOff>
      <xdr:row>10</xdr:row>
      <xdr:rowOff>123161</xdr:rowOff>
    </xdr:from>
    <xdr:to>
      <xdr:col>1</xdr:col>
      <xdr:colOff>1151550</xdr:colOff>
      <xdr:row>17</xdr:row>
      <xdr:rowOff>68709</xdr:rowOff>
    </xdr:to>
    <xdr:pic>
      <xdr:nvPicPr>
        <xdr:cNvPr id="2" name="Father photo">
          <a:extLst>
            <a:ext uri="{FF2B5EF4-FFF2-40B4-BE49-F238E27FC236}">
              <a16:creationId xmlns:a16="http://schemas.microsoft.com/office/drawing/2014/main" id="{00000000-0008-0000-0F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26806" y="4161761"/>
          <a:ext cx="920069" cy="1456848"/>
        </a:xfrm>
        <a:prstGeom prst="rect">
          <a:avLst/>
        </a:prstGeom>
      </xdr:spPr>
    </xdr:pic>
    <xdr:clientData/>
  </xdr:twoCellAnchor>
  <xdr:twoCellAnchor editAs="oneCell">
    <xdr:from>
      <xdr:col>5</xdr:col>
      <xdr:colOff>269227</xdr:colOff>
      <xdr:row>10</xdr:row>
      <xdr:rowOff>123161</xdr:rowOff>
    </xdr:from>
    <xdr:to>
      <xdr:col>5</xdr:col>
      <xdr:colOff>1137612</xdr:colOff>
      <xdr:row>17</xdr:row>
      <xdr:rowOff>68709</xdr:rowOff>
    </xdr:to>
    <xdr:pic>
      <xdr:nvPicPr>
        <xdr:cNvPr id="3" name="Mother photo">
          <a:extLst>
            <a:ext uri="{FF2B5EF4-FFF2-40B4-BE49-F238E27FC236}">
              <a16:creationId xmlns:a16="http://schemas.microsoft.com/office/drawing/2014/main" id="{00000000-0008-0000-0F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851002" y="4161761"/>
          <a:ext cx="868385" cy="1456848"/>
        </a:xfrm>
        <a:prstGeom prst="rect">
          <a:avLst/>
        </a:prstGeom>
      </xdr:spPr>
    </xdr:pic>
    <xdr:clientData/>
  </xdr:twoCellAnchor>
  <xdr:twoCellAnchor>
    <xdr:from>
      <xdr:col>4</xdr:col>
      <xdr:colOff>682174</xdr:colOff>
      <xdr:row>9</xdr:row>
      <xdr:rowOff>3232</xdr:rowOff>
    </xdr:from>
    <xdr:to>
      <xdr:col>7</xdr:col>
      <xdr:colOff>685129</xdr:colOff>
      <xdr:row>9</xdr:row>
      <xdr:rowOff>4235</xdr:rowOff>
    </xdr:to>
    <xdr:grpSp>
      <xdr:nvGrpSpPr>
        <xdr:cNvPr id="6" name="Group 5" descr="&quot;&quot;" title="Branch connector artwork">
          <a:extLst>
            <a:ext uri="{FF2B5EF4-FFF2-40B4-BE49-F238E27FC236}">
              <a16:creationId xmlns:a16="http://schemas.microsoft.com/office/drawing/2014/main" id="{00000000-0008-0000-0F00-000006000000}"/>
            </a:ext>
          </a:extLst>
        </xdr:cNvPr>
        <xdr:cNvGrpSpPr/>
      </xdr:nvGrpSpPr>
      <xdr:grpSpPr>
        <a:xfrm>
          <a:off x="6143174" y="3506315"/>
          <a:ext cx="4278622" cy="1003"/>
          <a:chOff x="711590" y="2824479"/>
          <a:chExt cx="4469720" cy="223406"/>
        </a:xfrm>
      </xdr:grpSpPr>
      <xdr:cxnSp macro="">
        <xdr:nvCxnSpPr>
          <xdr:cNvPr id="7" name="Line 4" descr="&quot;&quot;">
            <a:extLst>
              <a:ext uri="{FF2B5EF4-FFF2-40B4-BE49-F238E27FC236}">
                <a16:creationId xmlns:a16="http://schemas.microsoft.com/office/drawing/2014/main" id="{00000000-0008-0000-0F00-000007000000}"/>
              </a:ext>
            </a:extLst>
          </xdr:cNvPr>
          <xdr:cNvCxnSpPr/>
        </xdr:nvCxnSpPr>
        <xdr:spPr>
          <a:xfrm>
            <a:off x="2946450" y="2824479"/>
            <a:ext cx="1" cy="223406"/>
          </a:xfrm>
          <a:prstGeom prst="line">
            <a:avLst/>
          </a:prstGeom>
          <a:ln w="9525">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8" name="Line 2" descr="&quot;&quot;">
            <a:extLst>
              <a:ext uri="{FF2B5EF4-FFF2-40B4-BE49-F238E27FC236}">
                <a16:creationId xmlns:a16="http://schemas.microsoft.com/office/drawing/2014/main" id="{00000000-0008-0000-0F00-000008000000}"/>
              </a:ext>
            </a:extLst>
          </xdr:cNvPr>
          <xdr:cNvCxnSpPr/>
        </xdr:nvCxnSpPr>
        <xdr:spPr>
          <a:xfrm>
            <a:off x="711590" y="2827860"/>
            <a:ext cx="4469720" cy="0"/>
          </a:xfrm>
          <a:prstGeom prst="line">
            <a:avLst/>
          </a:prstGeom>
          <a:ln w="9525">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17111</xdr:colOff>
      <xdr:row>5</xdr:row>
      <xdr:rowOff>108108</xdr:rowOff>
    </xdr:from>
    <xdr:to>
      <xdr:col>2</xdr:col>
      <xdr:colOff>950487</xdr:colOff>
      <xdr:row>8</xdr:row>
      <xdr:rowOff>179917</xdr:rowOff>
    </xdr:to>
    <xdr:sp macro="" textlink="'Family Tree'!M399">
      <xdr:nvSpPr>
        <xdr:cNvPr id="9" name="Grandfather" descr="&quot;&quot;" title="Father's father">
          <a:extLst>
            <a:ext uri="{FF2B5EF4-FFF2-40B4-BE49-F238E27FC236}">
              <a16:creationId xmlns:a16="http://schemas.microsoft.com/office/drawing/2014/main" id="{00000000-0008-0000-0F00-000009000000}"/>
            </a:ext>
          </a:extLst>
        </xdr:cNvPr>
        <xdr:cNvSpPr/>
      </xdr:nvSpPr>
      <xdr:spPr>
        <a:xfrm>
          <a:off x="712436" y="2251233"/>
          <a:ext cx="2419276" cy="852859"/>
        </a:xfrm>
        <a:prstGeom prst="rect">
          <a:avLst/>
        </a:prstGeom>
        <a:solidFill>
          <a:schemeClr val="accent3">
            <a:lumMod val="75000"/>
          </a:schemeClr>
        </a:solidFill>
        <a:ln w="6350">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tIns="45720" rtlCol="0" anchor="ctr"/>
        <a:lstStyle/>
        <a:p>
          <a:pPr marL="0" marR="0" indent="0" algn="ctr">
            <a:spcBef>
              <a:spcPts val="0"/>
            </a:spcBef>
            <a:spcAft>
              <a:spcPts val="0"/>
            </a:spcAft>
          </a:pPr>
          <a:fld id="{3E3D1166-88DC-436C-8F06-5C361975E672}" type="TxLink">
            <a:rPr lang="en-US" sz="1600" b="0" i="0" u="none" strike="noStrike">
              <a:solidFill>
                <a:srgbClr val="FFFFFF"/>
              </a:solidFill>
              <a:latin typeface="Cambria"/>
              <a:ea typeface="+mn-ea"/>
              <a:cs typeface="+mn-cs"/>
            </a:rPr>
            <a:pPr marL="0" marR="0" indent="0" algn="ctr">
              <a:spcBef>
                <a:spcPts val="0"/>
              </a:spcBef>
              <a:spcAft>
                <a:spcPts val="0"/>
              </a:spcAft>
            </a:pPr>
            <a:t>James Thornton Simmons                                                               B 1810 -D Jan 1886      </a:t>
          </a:fld>
          <a:endParaRPr lang="en-US" sz="1600" b="0" i="0" u="none" strike="noStrike">
            <a:solidFill>
              <a:srgbClr val="FFFFFF"/>
            </a:solidFill>
            <a:latin typeface="Cambria"/>
            <a:ea typeface="+mn-ea"/>
            <a:cs typeface="+mn-cs"/>
          </a:endParaRPr>
        </a:p>
      </xdr:txBody>
    </xdr:sp>
    <xdr:clientData/>
  </xdr:twoCellAnchor>
  <xdr:twoCellAnchor>
    <xdr:from>
      <xdr:col>2</xdr:col>
      <xdr:colOff>1056323</xdr:colOff>
      <xdr:row>5</xdr:row>
      <xdr:rowOff>97525</xdr:rowOff>
    </xdr:from>
    <xdr:to>
      <xdr:col>4</xdr:col>
      <xdr:colOff>41275</xdr:colOff>
      <xdr:row>8</xdr:row>
      <xdr:rowOff>169334</xdr:rowOff>
    </xdr:to>
    <xdr:sp macro="" textlink="'Family Tree'!M403">
      <xdr:nvSpPr>
        <xdr:cNvPr id="10" name="Grandmother" descr="&quot;&quot;" title="Father's mother">
          <a:extLst>
            <a:ext uri="{FF2B5EF4-FFF2-40B4-BE49-F238E27FC236}">
              <a16:creationId xmlns:a16="http://schemas.microsoft.com/office/drawing/2014/main" id="{00000000-0008-0000-0F00-00000A000000}"/>
            </a:ext>
          </a:extLst>
        </xdr:cNvPr>
        <xdr:cNvSpPr/>
      </xdr:nvSpPr>
      <xdr:spPr>
        <a:xfrm>
          <a:off x="3236490" y="2235358"/>
          <a:ext cx="2265785" cy="854976"/>
        </a:xfrm>
        <a:prstGeom prst="rect">
          <a:avLst/>
        </a:prstGeom>
        <a:solidFill>
          <a:schemeClr val="accent3">
            <a:lumMod val="75000"/>
          </a:schemeClr>
        </a:solidFill>
        <a:ln w="6350">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tIns="45720" rtlCol="0" anchor="ctr"/>
        <a:lstStyle/>
        <a:p>
          <a:pPr marL="0" marR="0" indent="0" algn="ctr">
            <a:spcBef>
              <a:spcPts val="0"/>
            </a:spcBef>
            <a:spcAft>
              <a:spcPts val="0"/>
            </a:spcAft>
          </a:pPr>
          <a:fld id="{EDA362D6-7F8E-429E-97B6-011546CC5D79}" type="TxLink">
            <a:rPr lang="en-US" sz="1600" b="0" i="0" u="none" strike="noStrike">
              <a:solidFill>
                <a:srgbClr val="FFFFFF"/>
              </a:solidFill>
              <a:latin typeface="Cambria"/>
              <a:ea typeface="+mn-ea"/>
              <a:cs typeface="+mn-cs"/>
            </a:rPr>
            <a:pPr marL="0" marR="0" indent="0" algn="ctr">
              <a:spcBef>
                <a:spcPts val="0"/>
              </a:spcBef>
              <a:spcAft>
                <a:spcPts val="0"/>
              </a:spcAft>
            </a:pPr>
            <a:t>Mary Watkins                                                                                                               B 1811 - D 1885               </a:t>
          </a:fld>
          <a:endParaRPr lang="en-US" sz="1600" b="0" i="0" u="none" strike="noStrike">
            <a:solidFill>
              <a:srgbClr val="FFFFFF"/>
            </a:solidFill>
            <a:latin typeface="Cambria"/>
            <a:ea typeface="+mn-ea"/>
            <a:cs typeface="+mn-cs"/>
          </a:endParaRPr>
        </a:p>
      </xdr:txBody>
    </xdr:sp>
    <xdr:clientData/>
  </xdr:twoCellAnchor>
  <xdr:twoCellAnchor>
    <xdr:from>
      <xdr:col>1</xdr:col>
      <xdr:colOff>9582</xdr:colOff>
      <xdr:row>9</xdr:row>
      <xdr:rowOff>3233</xdr:rowOff>
    </xdr:from>
    <xdr:to>
      <xdr:col>4</xdr:col>
      <xdr:colOff>3561</xdr:colOff>
      <xdr:row>9</xdr:row>
      <xdr:rowOff>3233</xdr:rowOff>
    </xdr:to>
    <xdr:grpSp>
      <xdr:nvGrpSpPr>
        <xdr:cNvPr id="11" name="Group 10" descr="&quot;&quot;" title="Branch connector artwork">
          <a:extLst>
            <a:ext uri="{FF2B5EF4-FFF2-40B4-BE49-F238E27FC236}">
              <a16:creationId xmlns:a16="http://schemas.microsoft.com/office/drawing/2014/main" id="{00000000-0008-0000-0F00-00000B000000}"/>
            </a:ext>
          </a:extLst>
        </xdr:cNvPr>
        <xdr:cNvGrpSpPr/>
      </xdr:nvGrpSpPr>
      <xdr:grpSpPr>
        <a:xfrm>
          <a:off x="708082" y="3506316"/>
          <a:ext cx="4756479" cy="0"/>
          <a:chOff x="711590" y="2824479"/>
          <a:chExt cx="4469720" cy="223406"/>
        </a:xfrm>
      </xdr:grpSpPr>
      <xdr:cxnSp macro="">
        <xdr:nvCxnSpPr>
          <xdr:cNvPr id="12" name="Line 4" descr="&quot;&quot;">
            <a:extLst>
              <a:ext uri="{FF2B5EF4-FFF2-40B4-BE49-F238E27FC236}">
                <a16:creationId xmlns:a16="http://schemas.microsoft.com/office/drawing/2014/main" id="{00000000-0008-0000-0F00-00000C000000}"/>
              </a:ext>
            </a:extLst>
          </xdr:cNvPr>
          <xdr:cNvCxnSpPr/>
        </xdr:nvCxnSpPr>
        <xdr:spPr>
          <a:xfrm>
            <a:off x="2946450" y="2824479"/>
            <a:ext cx="1" cy="223406"/>
          </a:xfrm>
          <a:prstGeom prst="line">
            <a:avLst/>
          </a:prstGeom>
          <a:ln w="9525">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3" name="Line 2" descr="&quot;&quot;">
            <a:extLst>
              <a:ext uri="{FF2B5EF4-FFF2-40B4-BE49-F238E27FC236}">
                <a16:creationId xmlns:a16="http://schemas.microsoft.com/office/drawing/2014/main" id="{00000000-0008-0000-0F00-00000D000000}"/>
              </a:ext>
            </a:extLst>
          </xdr:cNvPr>
          <xdr:cNvCxnSpPr/>
        </xdr:nvCxnSpPr>
        <xdr:spPr>
          <a:xfrm>
            <a:off x="711590" y="2827860"/>
            <a:ext cx="4469720" cy="0"/>
          </a:xfrm>
          <a:prstGeom prst="line">
            <a:avLst/>
          </a:prstGeom>
          <a:ln w="9525">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7</xdr:col>
      <xdr:colOff>650110</xdr:colOff>
      <xdr:row>0</xdr:row>
      <xdr:rowOff>359972</xdr:rowOff>
    </xdr:from>
    <xdr:to>
      <xdr:col>7</xdr:col>
      <xdr:colOff>1465040</xdr:colOff>
      <xdr:row>1</xdr:row>
      <xdr:rowOff>419100</xdr:rowOff>
    </xdr:to>
    <xdr:sp macro="" textlink="">
      <xdr:nvSpPr>
        <xdr:cNvPr id="14" name="Back" descr="Click to return to tree" title="Back to Tree">
          <a:hlinkClick xmlns:r="http://schemas.openxmlformats.org/officeDocument/2006/relationships" r:id="rId3" tooltip="Click to return to tree"/>
          <a:extLst>
            <a:ext uri="{FF2B5EF4-FFF2-40B4-BE49-F238E27FC236}">
              <a16:creationId xmlns:a16="http://schemas.microsoft.com/office/drawing/2014/main" id="{00000000-0008-0000-0F00-00000E000000}"/>
            </a:ext>
          </a:extLst>
        </xdr:cNvPr>
        <xdr:cNvSpPr/>
      </xdr:nvSpPr>
      <xdr:spPr>
        <a:xfrm>
          <a:off x="10394185" y="359972"/>
          <a:ext cx="814930" cy="849703"/>
        </a:xfrm>
        <a:prstGeom prst="ellipse">
          <a:avLst/>
        </a:prstGeom>
        <a:solidFill>
          <a:schemeClr val="bg1">
            <a:lumMod val="75000"/>
          </a:schemeClr>
        </a:solidFill>
        <a:ln w="6350">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050" b="0" i="0" u="none" strike="noStrike" kern="0" cap="none" spc="0" normalizeH="0" baseline="0" noProof="0">
              <a:ln>
                <a:noFill/>
              </a:ln>
              <a:solidFill>
                <a:schemeClr val="bg2"/>
              </a:solidFill>
              <a:effectLst/>
              <a:uLnTx/>
              <a:uFillTx/>
              <a:latin typeface="+mj-lt"/>
              <a:ea typeface="+mn-ea"/>
              <a:cs typeface="+mn-cs"/>
            </a:rPr>
            <a:t>BACK TO TREE</a:t>
          </a:r>
        </a:p>
      </xdr:txBody>
    </xdr:sp>
    <xdr:clientData fPrintsWithSheet="0"/>
  </xdr:twoCellAnchor>
  <xdr:twoCellAnchor>
    <xdr:from>
      <xdr:col>5</xdr:col>
      <xdr:colOff>9582</xdr:colOff>
      <xdr:row>9</xdr:row>
      <xdr:rowOff>3233</xdr:rowOff>
    </xdr:from>
    <xdr:to>
      <xdr:col>8</xdr:col>
      <xdr:colOff>3561</xdr:colOff>
      <xdr:row>9</xdr:row>
      <xdr:rowOff>3233</xdr:rowOff>
    </xdr:to>
    <xdr:grpSp>
      <xdr:nvGrpSpPr>
        <xdr:cNvPr id="15" name="Group 14" descr="&quot;&quot;" title="Branch connector artwork">
          <a:extLst>
            <a:ext uri="{FF2B5EF4-FFF2-40B4-BE49-F238E27FC236}">
              <a16:creationId xmlns:a16="http://schemas.microsoft.com/office/drawing/2014/main" id="{00000000-0008-0000-0F00-00000F000000}"/>
            </a:ext>
          </a:extLst>
        </xdr:cNvPr>
        <xdr:cNvGrpSpPr/>
      </xdr:nvGrpSpPr>
      <xdr:grpSpPr>
        <a:xfrm>
          <a:off x="6581832" y="3506316"/>
          <a:ext cx="4650646" cy="0"/>
          <a:chOff x="711590" y="2824479"/>
          <a:chExt cx="4469720" cy="223406"/>
        </a:xfrm>
      </xdr:grpSpPr>
      <xdr:cxnSp macro="">
        <xdr:nvCxnSpPr>
          <xdr:cNvPr id="16" name="Line 4" descr="&quot;&quot;">
            <a:extLst>
              <a:ext uri="{FF2B5EF4-FFF2-40B4-BE49-F238E27FC236}">
                <a16:creationId xmlns:a16="http://schemas.microsoft.com/office/drawing/2014/main" id="{00000000-0008-0000-0F00-000010000000}"/>
              </a:ext>
            </a:extLst>
          </xdr:cNvPr>
          <xdr:cNvCxnSpPr/>
        </xdr:nvCxnSpPr>
        <xdr:spPr>
          <a:xfrm>
            <a:off x="2946450" y="2824479"/>
            <a:ext cx="1" cy="223406"/>
          </a:xfrm>
          <a:prstGeom prst="line">
            <a:avLst/>
          </a:prstGeom>
          <a:ln w="9525">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7" name="Line 2" descr="&quot;&quot;">
            <a:extLst>
              <a:ext uri="{FF2B5EF4-FFF2-40B4-BE49-F238E27FC236}">
                <a16:creationId xmlns:a16="http://schemas.microsoft.com/office/drawing/2014/main" id="{00000000-0008-0000-0F00-000011000000}"/>
              </a:ext>
            </a:extLst>
          </xdr:cNvPr>
          <xdr:cNvCxnSpPr/>
        </xdr:nvCxnSpPr>
        <xdr:spPr>
          <a:xfrm>
            <a:off x="711590" y="2827860"/>
            <a:ext cx="4469720" cy="0"/>
          </a:xfrm>
          <a:prstGeom prst="line">
            <a:avLst/>
          </a:prstGeom>
          <a:ln w="9525">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xdr:col>
      <xdr:colOff>1054828</xdr:colOff>
      <xdr:row>5</xdr:row>
      <xdr:rowOff>113399</xdr:rowOff>
    </xdr:from>
    <xdr:to>
      <xdr:col>6</xdr:col>
      <xdr:colOff>686454</xdr:colOff>
      <xdr:row>8</xdr:row>
      <xdr:rowOff>185208</xdr:rowOff>
    </xdr:to>
    <xdr:sp macro="" textlink="'Family Tree'!M410">
      <xdr:nvSpPr>
        <xdr:cNvPr id="22" name="Grandfather" descr="&quot;&quot;" title="Father's father">
          <a:extLst>
            <a:ext uri="{FF2B5EF4-FFF2-40B4-BE49-F238E27FC236}">
              <a16:creationId xmlns:a16="http://schemas.microsoft.com/office/drawing/2014/main" id="{00000000-0008-0000-0F00-000016000000}"/>
            </a:ext>
          </a:extLst>
        </xdr:cNvPr>
        <xdr:cNvSpPr/>
      </xdr:nvSpPr>
      <xdr:spPr>
        <a:xfrm>
          <a:off x="6515828" y="2251232"/>
          <a:ext cx="2415043" cy="854976"/>
        </a:xfrm>
        <a:prstGeom prst="rect">
          <a:avLst/>
        </a:prstGeom>
        <a:solidFill>
          <a:schemeClr val="accent3">
            <a:lumMod val="75000"/>
          </a:schemeClr>
        </a:solidFill>
        <a:ln w="6350">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tIns="45720" rtlCol="0" anchor="ctr"/>
        <a:lstStyle/>
        <a:p>
          <a:pPr marL="0" marR="0" indent="0" algn="ctr">
            <a:spcBef>
              <a:spcPts val="0"/>
            </a:spcBef>
            <a:spcAft>
              <a:spcPts val="0"/>
            </a:spcAft>
          </a:pPr>
          <a:fld id="{0C872630-617C-4045-8ECE-167AEB8B4FC8}" type="TxLink">
            <a:rPr lang="en-US" sz="1600" b="0" i="0" u="none" strike="noStrike">
              <a:solidFill>
                <a:srgbClr val="FFFFFF"/>
              </a:solidFill>
              <a:latin typeface="Cambria"/>
              <a:ea typeface="+mn-ea"/>
              <a:cs typeface="+mn-cs"/>
            </a:rPr>
            <a:pPr marL="0" marR="0" indent="0" algn="ctr">
              <a:spcBef>
                <a:spcPts val="0"/>
              </a:spcBef>
              <a:spcAft>
                <a:spcPts val="0"/>
              </a:spcAft>
            </a:pPr>
            <a:t>George Richards                                                                                            B  Nov 8, 1814                                                                </a:t>
          </a:fld>
          <a:endParaRPr lang="en-US" sz="1600" b="0" i="0" u="none" strike="noStrike">
            <a:solidFill>
              <a:srgbClr val="FFFFFF"/>
            </a:solidFill>
            <a:latin typeface="Cambria"/>
            <a:ea typeface="+mn-ea"/>
            <a:cs typeface="+mn-cs"/>
          </a:endParaRPr>
        </a:p>
      </xdr:txBody>
    </xdr:sp>
    <xdr:clientData/>
  </xdr:twoCellAnchor>
  <xdr:twoCellAnchor>
    <xdr:from>
      <xdr:col>6</xdr:col>
      <xdr:colOff>825501</xdr:colOff>
      <xdr:row>5</xdr:row>
      <xdr:rowOff>84668</xdr:rowOff>
    </xdr:from>
    <xdr:to>
      <xdr:col>8</xdr:col>
      <xdr:colOff>31750</xdr:colOff>
      <xdr:row>8</xdr:row>
      <xdr:rowOff>156477</xdr:rowOff>
    </xdr:to>
    <xdr:sp macro="" textlink="'Family Tree'!M418">
      <xdr:nvSpPr>
        <xdr:cNvPr id="24" name="Grandfather" descr="&quot;&quot;" title="Father's father">
          <a:extLst>
            <a:ext uri="{FF2B5EF4-FFF2-40B4-BE49-F238E27FC236}">
              <a16:creationId xmlns:a16="http://schemas.microsoft.com/office/drawing/2014/main" id="{00000000-0008-0000-0F00-000018000000}"/>
            </a:ext>
          </a:extLst>
        </xdr:cNvPr>
        <xdr:cNvSpPr/>
      </xdr:nvSpPr>
      <xdr:spPr>
        <a:xfrm>
          <a:off x="9069918" y="2222501"/>
          <a:ext cx="2190749" cy="854976"/>
        </a:xfrm>
        <a:prstGeom prst="rect">
          <a:avLst/>
        </a:prstGeom>
        <a:solidFill>
          <a:schemeClr val="accent3">
            <a:lumMod val="75000"/>
          </a:schemeClr>
        </a:solidFill>
        <a:ln w="6350">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tIns="45720" rtlCol="0" anchor="ctr"/>
        <a:lstStyle/>
        <a:p>
          <a:pPr marL="0" marR="0" indent="0" algn="ctr">
            <a:spcBef>
              <a:spcPts val="0"/>
            </a:spcBef>
            <a:spcAft>
              <a:spcPts val="0"/>
            </a:spcAft>
          </a:pPr>
          <a:fld id="{6478F889-34F2-4FAD-961B-2D5B73E0A664}" type="TxLink">
            <a:rPr lang="en-US" sz="1600" b="0" i="0" u="none" strike="noStrike">
              <a:solidFill>
                <a:srgbClr val="FFFFFF"/>
              </a:solidFill>
              <a:latin typeface="Cambria"/>
              <a:ea typeface="Cambria"/>
              <a:cs typeface="+mn-cs"/>
            </a:rPr>
            <a:pPr marL="0" marR="0" indent="0" algn="ctr">
              <a:spcBef>
                <a:spcPts val="0"/>
              </a:spcBef>
              <a:spcAft>
                <a:spcPts val="0"/>
              </a:spcAft>
            </a:pPr>
            <a:t>Sarah Wittington                                                                                                            B 1815                                  </a:t>
          </a:fld>
          <a:endParaRPr lang="en-US" sz="1600" b="0" i="0" u="none" strike="noStrike">
            <a:solidFill>
              <a:srgbClr val="FFFFFF"/>
            </a:solidFill>
            <a:latin typeface="Cambria"/>
            <a:ea typeface="+mn-ea"/>
            <a:cs typeface="+mn-cs"/>
          </a:endParaRPr>
        </a:p>
      </xdr:txBody>
    </xdr:sp>
    <xdr:clientData/>
  </xdr:twoCellAnchor>
  <xdr:twoCellAnchor>
    <xdr:from>
      <xdr:col>4</xdr:col>
      <xdr:colOff>682174</xdr:colOff>
      <xdr:row>18</xdr:row>
      <xdr:rowOff>3232</xdr:rowOff>
    </xdr:from>
    <xdr:to>
      <xdr:col>7</xdr:col>
      <xdr:colOff>685129</xdr:colOff>
      <xdr:row>18</xdr:row>
      <xdr:rowOff>4235</xdr:rowOff>
    </xdr:to>
    <xdr:grpSp>
      <xdr:nvGrpSpPr>
        <xdr:cNvPr id="4" name="Group 3" descr="&quot;&quot;" title="Branch connector artwork">
          <a:extLst>
            <a:ext uri="{FF2B5EF4-FFF2-40B4-BE49-F238E27FC236}">
              <a16:creationId xmlns:a16="http://schemas.microsoft.com/office/drawing/2014/main" id="{A9678D43-C76D-43C2-BCEB-C5ED7B34374F}"/>
            </a:ext>
          </a:extLst>
        </xdr:cNvPr>
        <xdr:cNvGrpSpPr/>
      </xdr:nvGrpSpPr>
      <xdr:grpSpPr>
        <a:xfrm>
          <a:off x="6143174" y="5919315"/>
          <a:ext cx="4278622" cy="1003"/>
          <a:chOff x="711590" y="2824479"/>
          <a:chExt cx="4469720" cy="223406"/>
        </a:xfrm>
      </xdr:grpSpPr>
      <xdr:cxnSp macro="">
        <xdr:nvCxnSpPr>
          <xdr:cNvPr id="5" name="Line 4" descr="&quot;&quot;">
            <a:extLst>
              <a:ext uri="{FF2B5EF4-FFF2-40B4-BE49-F238E27FC236}">
                <a16:creationId xmlns:a16="http://schemas.microsoft.com/office/drawing/2014/main" id="{BABB4503-8B0F-C4B4-C315-04D0E1F46D78}"/>
              </a:ext>
            </a:extLst>
          </xdr:cNvPr>
          <xdr:cNvCxnSpPr/>
        </xdr:nvCxnSpPr>
        <xdr:spPr>
          <a:xfrm>
            <a:off x="2946450" y="2824479"/>
            <a:ext cx="1" cy="223406"/>
          </a:xfrm>
          <a:prstGeom prst="line">
            <a:avLst/>
          </a:prstGeom>
          <a:ln w="9525">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8" name="Line 2" descr="&quot;&quot;">
            <a:extLst>
              <a:ext uri="{FF2B5EF4-FFF2-40B4-BE49-F238E27FC236}">
                <a16:creationId xmlns:a16="http://schemas.microsoft.com/office/drawing/2014/main" id="{3B6580AF-E202-9CD9-4AC9-BADF5DBFDE10}"/>
              </a:ext>
            </a:extLst>
          </xdr:cNvPr>
          <xdr:cNvCxnSpPr/>
        </xdr:nvCxnSpPr>
        <xdr:spPr>
          <a:xfrm>
            <a:off x="711590" y="2827860"/>
            <a:ext cx="4469720" cy="0"/>
          </a:xfrm>
          <a:prstGeom prst="line">
            <a:avLst/>
          </a:prstGeom>
          <a:ln w="9525">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xdr:col>
      <xdr:colOff>9582</xdr:colOff>
      <xdr:row>18</xdr:row>
      <xdr:rowOff>3233</xdr:rowOff>
    </xdr:from>
    <xdr:to>
      <xdr:col>8</xdr:col>
      <xdr:colOff>3561</xdr:colOff>
      <xdr:row>18</xdr:row>
      <xdr:rowOff>3233</xdr:rowOff>
    </xdr:to>
    <xdr:grpSp>
      <xdr:nvGrpSpPr>
        <xdr:cNvPr id="19" name="Group 18" descr="&quot;&quot;" title="Branch connector artwork">
          <a:extLst>
            <a:ext uri="{FF2B5EF4-FFF2-40B4-BE49-F238E27FC236}">
              <a16:creationId xmlns:a16="http://schemas.microsoft.com/office/drawing/2014/main" id="{7CC78D69-0DE3-465D-80FB-81D757D847D2}"/>
            </a:ext>
          </a:extLst>
        </xdr:cNvPr>
        <xdr:cNvGrpSpPr/>
      </xdr:nvGrpSpPr>
      <xdr:grpSpPr>
        <a:xfrm>
          <a:off x="6581832" y="5919316"/>
          <a:ext cx="4650646" cy="0"/>
          <a:chOff x="711590" y="2824479"/>
          <a:chExt cx="4469720" cy="223406"/>
        </a:xfrm>
      </xdr:grpSpPr>
      <xdr:cxnSp macro="">
        <xdr:nvCxnSpPr>
          <xdr:cNvPr id="20" name="Line 4" descr="&quot;&quot;">
            <a:extLst>
              <a:ext uri="{FF2B5EF4-FFF2-40B4-BE49-F238E27FC236}">
                <a16:creationId xmlns:a16="http://schemas.microsoft.com/office/drawing/2014/main" id="{F4158A88-9ED1-ADA8-316F-E2046C04D209}"/>
              </a:ext>
            </a:extLst>
          </xdr:cNvPr>
          <xdr:cNvCxnSpPr/>
        </xdr:nvCxnSpPr>
        <xdr:spPr>
          <a:xfrm>
            <a:off x="2946450" y="2824479"/>
            <a:ext cx="1" cy="223406"/>
          </a:xfrm>
          <a:prstGeom prst="line">
            <a:avLst/>
          </a:prstGeom>
          <a:ln w="9525">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Line 2" descr="&quot;&quot;">
            <a:extLst>
              <a:ext uri="{FF2B5EF4-FFF2-40B4-BE49-F238E27FC236}">
                <a16:creationId xmlns:a16="http://schemas.microsoft.com/office/drawing/2014/main" id="{8E9664BB-C8C2-9106-35F0-9DD535676444}"/>
              </a:ext>
            </a:extLst>
          </xdr:cNvPr>
          <xdr:cNvCxnSpPr/>
        </xdr:nvCxnSpPr>
        <xdr:spPr>
          <a:xfrm>
            <a:off x="711590" y="2827860"/>
            <a:ext cx="4469720" cy="0"/>
          </a:xfrm>
          <a:prstGeom prst="line">
            <a:avLst/>
          </a:prstGeom>
          <a:ln w="9525">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5</xdr:col>
      <xdr:colOff>338667</xdr:colOff>
      <xdr:row>19</xdr:row>
      <xdr:rowOff>52917</xdr:rowOff>
    </xdr:from>
    <xdr:to>
      <xdr:col>5</xdr:col>
      <xdr:colOff>1207052</xdr:colOff>
      <xdr:row>26</xdr:row>
      <xdr:rowOff>61965</xdr:rowOff>
    </xdr:to>
    <xdr:pic>
      <xdr:nvPicPr>
        <xdr:cNvPr id="25" name="Mother photo">
          <a:extLst>
            <a:ext uri="{FF2B5EF4-FFF2-40B4-BE49-F238E27FC236}">
              <a16:creationId xmlns:a16="http://schemas.microsoft.com/office/drawing/2014/main" id="{77116954-C307-4F0A-A6D5-5BF290D2B27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910917" y="6498167"/>
          <a:ext cx="868385" cy="1638881"/>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xdr:from>
      <xdr:col>5</xdr:col>
      <xdr:colOff>18719</xdr:colOff>
      <xdr:row>5</xdr:row>
      <xdr:rowOff>108106</xdr:rowOff>
    </xdr:from>
    <xdr:to>
      <xdr:col>6</xdr:col>
      <xdr:colOff>729143</xdr:colOff>
      <xdr:row>8</xdr:row>
      <xdr:rowOff>54457</xdr:rowOff>
    </xdr:to>
    <xdr:sp macro="" textlink="">
      <xdr:nvSpPr>
        <xdr:cNvPr id="13" name="Grandfather" descr="&quot;&quot;" title="Father's father">
          <a:extLst>
            <a:ext uri="{FF2B5EF4-FFF2-40B4-BE49-F238E27FC236}">
              <a16:creationId xmlns:a16="http://schemas.microsoft.com/office/drawing/2014/main" id="{00000000-0008-0000-1100-00000D000000}"/>
            </a:ext>
          </a:extLst>
        </xdr:cNvPr>
        <xdr:cNvSpPr/>
      </xdr:nvSpPr>
      <xdr:spPr>
        <a:xfrm>
          <a:off x="6381419" y="2251231"/>
          <a:ext cx="2196324" cy="870276"/>
        </a:xfrm>
        <a:prstGeom prst="rect">
          <a:avLst/>
        </a:prstGeom>
        <a:solidFill>
          <a:schemeClr val="accent3">
            <a:lumMod val="60000"/>
            <a:lumOff val="40000"/>
          </a:schemeClr>
        </a:solidFill>
        <a:ln w="6350">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tIns="45720" rtlCol="0" anchor="ctr"/>
        <a:lstStyle/>
        <a:p>
          <a:pPr marL="0" marR="0" indent="0" algn="ctr">
            <a:spcBef>
              <a:spcPts val="0"/>
            </a:spcBef>
            <a:spcAft>
              <a:spcPts val="0"/>
            </a:spcAft>
          </a:pPr>
          <a:r>
            <a:rPr lang="en-US" sz="1600" b="0" i="0" u="none" strike="noStrike">
              <a:solidFill>
                <a:srgbClr val="000000"/>
              </a:solidFill>
              <a:latin typeface="Cambria"/>
              <a:ea typeface="+mn-ea"/>
              <a:cs typeface="+mn-cs"/>
            </a:rPr>
            <a:t>Unknown</a:t>
          </a:r>
        </a:p>
      </xdr:txBody>
    </xdr:sp>
    <xdr:clientData/>
  </xdr:twoCellAnchor>
  <xdr:twoCellAnchor>
    <xdr:from>
      <xdr:col>6</xdr:col>
      <xdr:colOff>796399</xdr:colOff>
      <xdr:row>5</xdr:row>
      <xdr:rowOff>108106</xdr:rowOff>
    </xdr:from>
    <xdr:to>
      <xdr:col>8</xdr:col>
      <xdr:colOff>2808</xdr:colOff>
      <xdr:row>8</xdr:row>
      <xdr:rowOff>54457</xdr:rowOff>
    </xdr:to>
    <xdr:sp macro="" textlink="">
      <xdr:nvSpPr>
        <xdr:cNvPr id="14" name="Grandmother" descr="&quot;&quot;" title="Father's mother">
          <a:extLst>
            <a:ext uri="{FF2B5EF4-FFF2-40B4-BE49-F238E27FC236}">
              <a16:creationId xmlns:a16="http://schemas.microsoft.com/office/drawing/2014/main" id="{00000000-0008-0000-1100-00000E000000}"/>
            </a:ext>
          </a:extLst>
        </xdr:cNvPr>
        <xdr:cNvSpPr/>
      </xdr:nvSpPr>
      <xdr:spPr>
        <a:xfrm>
          <a:off x="8644999" y="2251231"/>
          <a:ext cx="2197259" cy="870276"/>
        </a:xfrm>
        <a:prstGeom prst="rect">
          <a:avLst/>
        </a:prstGeom>
        <a:solidFill>
          <a:schemeClr val="accent3">
            <a:lumMod val="60000"/>
            <a:lumOff val="40000"/>
          </a:schemeClr>
        </a:solidFill>
        <a:ln w="6350">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tIns="45720" rtlCol="0" anchor="ctr"/>
        <a:lstStyle/>
        <a:p>
          <a:pPr marL="0" marR="0" indent="0" algn="ctr">
            <a:spcBef>
              <a:spcPts val="0"/>
            </a:spcBef>
            <a:spcAft>
              <a:spcPts val="0"/>
            </a:spcAft>
          </a:pPr>
          <a:r>
            <a:rPr lang="en-US" sz="1600" b="0" i="0" u="none" strike="noStrike">
              <a:solidFill>
                <a:srgbClr val="000000"/>
              </a:solidFill>
              <a:latin typeface="Cambria"/>
              <a:ea typeface="+mn-ea"/>
              <a:cs typeface="+mn-cs"/>
            </a:rPr>
            <a:t>Unknown</a:t>
          </a:r>
        </a:p>
        <a:p>
          <a:pPr marL="0" marR="0" indent="0" algn="ctr">
            <a:spcBef>
              <a:spcPts val="0"/>
            </a:spcBef>
            <a:spcAft>
              <a:spcPts val="0"/>
            </a:spcAft>
          </a:pPr>
          <a:endParaRPr lang="en-US" sz="1600" b="0" i="0" u="none" strike="noStrike">
            <a:solidFill>
              <a:srgbClr val="000000"/>
            </a:solidFill>
            <a:latin typeface="Cambria"/>
            <a:ea typeface="+mn-ea"/>
            <a:cs typeface="+mn-cs"/>
          </a:endParaRPr>
        </a:p>
      </xdr:txBody>
    </xdr:sp>
    <xdr:clientData/>
  </xdr:twoCellAnchor>
  <xdr:twoCellAnchor>
    <xdr:from>
      <xdr:col>5</xdr:col>
      <xdr:colOff>11191</xdr:colOff>
      <xdr:row>8</xdr:row>
      <xdr:rowOff>108006</xdr:rowOff>
    </xdr:from>
    <xdr:to>
      <xdr:col>8</xdr:col>
      <xdr:colOff>14146</xdr:colOff>
      <xdr:row>9</xdr:row>
      <xdr:rowOff>1200</xdr:rowOff>
    </xdr:to>
    <xdr:grpSp>
      <xdr:nvGrpSpPr>
        <xdr:cNvPr id="15" name="Group 14" descr="&quot;&quot;" title="Branch connector artwork">
          <a:extLst>
            <a:ext uri="{FF2B5EF4-FFF2-40B4-BE49-F238E27FC236}">
              <a16:creationId xmlns:a16="http://schemas.microsoft.com/office/drawing/2014/main" id="{00000000-0008-0000-1100-00000F000000}"/>
            </a:ext>
          </a:extLst>
        </xdr:cNvPr>
        <xdr:cNvGrpSpPr/>
      </xdr:nvGrpSpPr>
      <xdr:grpSpPr>
        <a:xfrm>
          <a:off x="6371774" y="3177173"/>
          <a:ext cx="4469122" cy="358860"/>
          <a:chOff x="711590" y="2824479"/>
          <a:chExt cx="4469720" cy="223406"/>
        </a:xfrm>
      </xdr:grpSpPr>
      <xdr:cxnSp macro="">
        <xdr:nvCxnSpPr>
          <xdr:cNvPr id="16" name="Line 4" descr="&quot;&quot;">
            <a:extLst>
              <a:ext uri="{FF2B5EF4-FFF2-40B4-BE49-F238E27FC236}">
                <a16:creationId xmlns:a16="http://schemas.microsoft.com/office/drawing/2014/main" id="{00000000-0008-0000-1100-000010000000}"/>
              </a:ext>
            </a:extLst>
          </xdr:cNvPr>
          <xdr:cNvCxnSpPr/>
        </xdr:nvCxnSpPr>
        <xdr:spPr>
          <a:xfrm>
            <a:off x="2946450" y="2824479"/>
            <a:ext cx="1" cy="223406"/>
          </a:xfrm>
          <a:prstGeom prst="line">
            <a:avLst/>
          </a:prstGeom>
          <a:ln w="9525">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7" name="Line 2" descr="&quot;&quot;">
            <a:extLst>
              <a:ext uri="{FF2B5EF4-FFF2-40B4-BE49-F238E27FC236}">
                <a16:creationId xmlns:a16="http://schemas.microsoft.com/office/drawing/2014/main" id="{00000000-0008-0000-1100-000011000000}"/>
              </a:ext>
            </a:extLst>
          </xdr:cNvPr>
          <xdr:cNvCxnSpPr/>
        </xdr:nvCxnSpPr>
        <xdr:spPr>
          <a:xfrm>
            <a:off x="711590" y="2827860"/>
            <a:ext cx="4469720" cy="0"/>
          </a:xfrm>
          <a:prstGeom prst="line">
            <a:avLst/>
          </a:prstGeom>
          <a:ln w="9525">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17110</xdr:colOff>
      <xdr:row>5</xdr:row>
      <xdr:rowOff>108108</xdr:rowOff>
    </xdr:from>
    <xdr:to>
      <xdr:col>2</xdr:col>
      <xdr:colOff>761999</xdr:colOff>
      <xdr:row>8</xdr:row>
      <xdr:rowOff>9525</xdr:rowOff>
    </xdr:to>
    <xdr:sp macro="" textlink="'Family Tree'!P28">
      <xdr:nvSpPr>
        <xdr:cNvPr id="18" name="Grandfather" descr="&quot;&quot;" title="Father's father">
          <a:extLst>
            <a:ext uri="{FF2B5EF4-FFF2-40B4-BE49-F238E27FC236}">
              <a16:creationId xmlns:a16="http://schemas.microsoft.com/office/drawing/2014/main" id="{00000000-0008-0000-1100-000012000000}"/>
            </a:ext>
          </a:extLst>
        </xdr:cNvPr>
        <xdr:cNvSpPr/>
      </xdr:nvSpPr>
      <xdr:spPr>
        <a:xfrm>
          <a:off x="712435" y="2251233"/>
          <a:ext cx="2230789" cy="825342"/>
        </a:xfrm>
        <a:prstGeom prst="rect">
          <a:avLst/>
        </a:prstGeom>
        <a:solidFill>
          <a:schemeClr val="accent3">
            <a:lumMod val="60000"/>
            <a:lumOff val="40000"/>
          </a:schemeClr>
        </a:solidFill>
        <a:ln w="6350">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tIns="45720" rtlCol="0" anchor="ctr"/>
        <a:lstStyle/>
        <a:p>
          <a:pPr marL="0" marR="0" indent="0" algn="ctr">
            <a:spcBef>
              <a:spcPts val="0"/>
            </a:spcBef>
            <a:spcAft>
              <a:spcPts val="0"/>
            </a:spcAft>
          </a:pPr>
          <a:fld id="{39AF1B73-F84B-4ED0-9CD6-F9677F7C8845}" type="TxLink">
            <a:rPr lang="en-US" sz="1600" b="0" i="0" u="none" strike="noStrike">
              <a:solidFill>
                <a:srgbClr val="000000"/>
              </a:solidFill>
              <a:latin typeface="Cambria"/>
              <a:ea typeface="+mn-ea"/>
              <a:cs typeface="+mn-cs"/>
            </a:rPr>
            <a:pPr marL="0" marR="0" indent="0" algn="ctr">
              <a:spcBef>
                <a:spcPts val="0"/>
              </a:spcBef>
              <a:spcAft>
                <a:spcPts val="0"/>
              </a:spcAft>
            </a:pPr>
            <a:t>George Jack</a:t>
          </a:fld>
          <a:endParaRPr lang="en-US" sz="1400" b="0" i="0" u="none" strike="noStrike">
            <a:solidFill>
              <a:srgbClr val="FFFFFF"/>
            </a:solidFill>
            <a:latin typeface="Cambria"/>
            <a:ea typeface="+mn-ea"/>
            <a:cs typeface="+mn-cs"/>
          </a:endParaRPr>
        </a:p>
      </xdr:txBody>
    </xdr:sp>
    <xdr:clientData/>
  </xdr:twoCellAnchor>
  <xdr:twoCellAnchor>
    <xdr:from>
      <xdr:col>2</xdr:col>
      <xdr:colOff>885826</xdr:colOff>
      <xdr:row>5</xdr:row>
      <xdr:rowOff>104775</xdr:rowOff>
    </xdr:from>
    <xdr:to>
      <xdr:col>3</xdr:col>
      <xdr:colOff>1466851</xdr:colOff>
      <xdr:row>8</xdr:row>
      <xdr:rowOff>6833</xdr:rowOff>
    </xdr:to>
    <xdr:sp macro="" textlink="'Family Tree'!P32">
      <xdr:nvSpPr>
        <xdr:cNvPr id="19" name="Grandmother" descr="&quot;&quot;" title="Father's mother">
          <a:extLst>
            <a:ext uri="{FF2B5EF4-FFF2-40B4-BE49-F238E27FC236}">
              <a16:creationId xmlns:a16="http://schemas.microsoft.com/office/drawing/2014/main" id="{00000000-0008-0000-1100-000013000000}"/>
            </a:ext>
          </a:extLst>
        </xdr:cNvPr>
        <xdr:cNvSpPr/>
      </xdr:nvSpPr>
      <xdr:spPr>
        <a:xfrm>
          <a:off x="3067051" y="2247900"/>
          <a:ext cx="2076450" cy="825983"/>
        </a:xfrm>
        <a:prstGeom prst="rect">
          <a:avLst/>
        </a:prstGeom>
        <a:solidFill>
          <a:schemeClr val="accent3">
            <a:lumMod val="60000"/>
            <a:lumOff val="40000"/>
          </a:schemeClr>
        </a:solidFill>
        <a:ln w="6350">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tIns="45720" rtlCol="0" anchor="ctr"/>
        <a:lstStyle/>
        <a:p>
          <a:pPr marL="0" marR="0" indent="0" algn="ctr">
            <a:spcBef>
              <a:spcPts val="0"/>
            </a:spcBef>
            <a:spcAft>
              <a:spcPts val="0"/>
            </a:spcAft>
          </a:pPr>
          <a:fld id="{C8800689-1245-4E31-A11F-301A4997017B}" type="TxLink">
            <a:rPr lang="en-US" sz="1600" b="0" i="0" u="none" strike="noStrike">
              <a:solidFill>
                <a:srgbClr val="000000"/>
              </a:solidFill>
              <a:latin typeface="Cambria"/>
              <a:ea typeface="+mn-ea"/>
              <a:cs typeface="+mn-cs"/>
            </a:rPr>
            <a:pPr marL="0" marR="0" indent="0" algn="ctr">
              <a:spcBef>
                <a:spcPts val="0"/>
              </a:spcBef>
              <a:spcAft>
                <a:spcPts val="0"/>
              </a:spcAft>
            </a:pPr>
            <a:t>Elspet Davidson</a:t>
          </a:fld>
          <a:endParaRPr lang="en-US" sz="1400" b="0">
            <a:solidFill>
              <a:sysClr val="windowText" lastClr="000000"/>
            </a:solidFill>
            <a:latin typeface="+mj-lt"/>
            <a:ea typeface="+mn-ea"/>
            <a:cs typeface="+mn-cs"/>
          </a:endParaRPr>
        </a:p>
      </xdr:txBody>
    </xdr:sp>
    <xdr:clientData/>
  </xdr:twoCellAnchor>
  <xdr:twoCellAnchor>
    <xdr:from>
      <xdr:col>1</xdr:col>
      <xdr:colOff>9582</xdr:colOff>
      <xdr:row>8</xdr:row>
      <xdr:rowOff>108008</xdr:rowOff>
    </xdr:from>
    <xdr:to>
      <xdr:col>4</xdr:col>
      <xdr:colOff>3561</xdr:colOff>
      <xdr:row>9</xdr:row>
      <xdr:rowOff>1202</xdr:rowOff>
    </xdr:to>
    <xdr:grpSp>
      <xdr:nvGrpSpPr>
        <xdr:cNvPr id="20" name="Group 19" descr="&quot;&quot;" title="Branch connector artwork">
          <a:extLst>
            <a:ext uri="{FF2B5EF4-FFF2-40B4-BE49-F238E27FC236}">
              <a16:creationId xmlns:a16="http://schemas.microsoft.com/office/drawing/2014/main" id="{00000000-0008-0000-1100-000014000000}"/>
            </a:ext>
          </a:extLst>
        </xdr:cNvPr>
        <xdr:cNvGrpSpPr/>
      </xdr:nvGrpSpPr>
      <xdr:grpSpPr>
        <a:xfrm>
          <a:off x="708082" y="3177175"/>
          <a:ext cx="4470729" cy="358860"/>
          <a:chOff x="711590" y="2824479"/>
          <a:chExt cx="4469720" cy="223406"/>
        </a:xfrm>
      </xdr:grpSpPr>
      <xdr:cxnSp macro="">
        <xdr:nvCxnSpPr>
          <xdr:cNvPr id="21" name="Line 4" descr="&quot;&quot;">
            <a:extLst>
              <a:ext uri="{FF2B5EF4-FFF2-40B4-BE49-F238E27FC236}">
                <a16:creationId xmlns:a16="http://schemas.microsoft.com/office/drawing/2014/main" id="{00000000-0008-0000-1100-000015000000}"/>
              </a:ext>
            </a:extLst>
          </xdr:cNvPr>
          <xdr:cNvCxnSpPr/>
        </xdr:nvCxnSpPr>
        <xdr:spPr>
          <a:xfrm>
            <a:off x="2946450" y="2824479"/>
            <a:ext cx="1" cy="223406"/>
          </a:xfrm>
          <a:prstGeom prst="line">
            <a:avLst/>
          </a:prstGeom>
          <a:ln w="9525">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2" name="Line 2" descr="&quot;&quot;">
            <a:extLst>
              <a:ext uri="{FF2B5EF4-FFF2-40B4-BE49-F238E27FC236}">
                <a16:creationId xmlns:a16="http://schemas.microsoft.com/office/drawing/2014/main" id="{00000000-0008-0000-1100-000016000000}"/>
              </a:ext>
            </a:extLst>
          </xdr:cNvPr>
          <xdr:cNvCxnSpPr/>
        </xdr:nvCxnSpPr>
        <xdr:spPr>
          <a:xfrm>
            <a:off x="711590" y="2827860"/>
            <a:ext cx="4469720" cy="0"/>
          </a:xfrm>
          <a:prstGeom prst="line">
            <a:avLst/>
          </a:prstGeom>
          <a:ln w="9525">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7</xdr:col>
      <xdr:colOff>660693</xdr:colOff>
      <xdr:row>0</xdr:row>
      <xdr:rowOff>359973</xdr:rowOff>
    </xdr:from>
    <xdr:to>
      <xdr:col>7</xdr:col>
      <xdr:colOff>1483653</xdr:colOff>
      <xdr:row>1</xdr:row>
      <xdr:rowOff>392358</xdr:rowOff>
    </xdr:to>
    <xdr:sp macro="" textlink="">
      <xdr:nvSpPr>
        <xdr:cNvPr id="23" name="Back" descr="Click to return to tree" title="Back to Tree">
          <a:hlinkClick xmlns:r="http://schemas.openxmlformats.org/officeDocument/2006/relationships" r:id="rId1" tooltip="Click to return to tree"/>
          <a:extLst>
            <a:ext uri="{FF2B5EF4-FFF2-40B4-BE49-F238E27FC236}">
              <a16:creationId xmlns:a16="http://schemas.microsoft.com/office/drawing/2014/main" id="{00000000-0008-0000-1100-000017000000}"/>
            </a:ext>
          </a:extLst>
        </xdr:cNvPr>
        <xdr:cNvSpPr>
          <a:spLocks noChangeAspect="1"/>
        </xdr:cNvSpPr>
      </xdr:nvSpPr>
      <xdr:spPr>
        <a:xfrm>
          <a:off x="10004718" y="359973"/>
          <a:ext cx="822960" cy="822960"/>
        </a:xfrm>
        <a:prstGeom prst="ellipse">
          <a:avLst/>
        </a:prstGeom>
        <a:solidFill>
          <a:schemeClr val="bg1">
            <a:lumMod val="75000"/>
          </a:schemeClr>
        </a:solidFill>
        <a:ln w="6350">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050" b="0" i="0" u="none" strike="noStrike" kern="0" cap="none" spc="0" normalizeH="0" baseline="0" noProof="0">
              <a:ln>
                <a:noFill/>
              </a:ln>
              <a:solidFill>
                <a:schemeClr val="bg2"/>
              </a:solidFill>
              <a:effectLst/>
              <a:uLnTx/>
              <a:uFillTx/>
              <a:latin typeface="+mj-lt"/>
              <a:ea typeface="+mn-ea"/>
              <a:cs typeface="+mn-cs"/>
            </a:rPr>
            <a:t>BACK TO TREE</a:t>
          </a:r>
        </a:p>
      </xdr:txBody>
    </xdr:sp>
    <xdr:clientData fPrintsWithSheet="0"/>
  </xdr:twoCellAnchor>
</xdr:wsDr>
</file>

<file path=xl/drawings/drawing19.xml><?xml version="1.0" encoding="utf-8"?>
<xdr:wsDr xmlns:xdr="http://schemas.openxmlformats.org/drawingml/2006/spreadsheetDrawing" xmlns:a="http://schemas.openxmlformats.org/drawingml/2006/main">
  <xdr:twoCellAnchor>
    <xdr:from>
      <xdr:col>5</xdr:col>
      <xdr:colOff>9194</xdr:colOff>
      <xdr:row>5</xdr:row>
      <xdr:rowOff>22381</xdr:rowOff>
    </xdr:from>
    <xdr:to>
      <xdr:col>6</xdr:col>
      <xdr:colOff>719618</xdr:colOff>
      <xdr:row>7</xdr:row>
      <xdr:rowOff>492607</xdr:rowOff>
    </xdr:to>
    <xdr:sp macro="" textlink="'Family Tree'!P353">
      <xdr:nvSpPr>
        <xdr:cNvPr id="4" name="Grandfather" descr="&quot;&quot;" title="Father's father">
          <a:extLst>
            <a:ext uri="{FF2B5EF4-FFF2-40B4-BE49-F238E27FC236}">
              <a16:creationId xmlns:a16="http://schemas.microsoft.com/office/drawing/2014/main" id="{00000000-0008-0000-1000-000004000000}"/>
            </a:ext>
          </a:extLst>
        </xdr:cNvPr>
        <xdr:cNvSpPr/>
      </xdr:nvSpPr>
      <xdr:spPr>
        <a:xfrm>
          <a:off x="6371894" y="2165506"/>
          <a:ext cx="2196324" cy="870276"/>
        </a:xfrm>
        <a:prstGeom prst="rect">
          <a:avLst/>
        </a:prstGeom>
        <a:solidFill>
          <a:schemeClr val="accent3">
            <a:lumMod val="60000"/>
            <a:lumOff val="40000"/>
          </a:schemeClr>
        </a:solidFill>
        <a:ln w="6350">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tIns="45720" rtlCol="0" anchor="ctr"/>
        <a:lstStyle/>
        <a:p>
          <a:pPr marL="0" marR="0" indent="0" algn="ctr">
            <a:spcBef>
              <a:spcPts val="0"/>
            </a:spcBef>
            <a:spcAft>
              <a:spcPts val="0"/>
            </a:spcAft>
          </a:pPr>
          <a:fld id="{626B84E0-E83F-44E9-AC1A-8FB2E1870DA7}" type="TxLink">
            <a:rPr lang="en-US" sz="1600" b="0" i="0" u="none" strike="noStrike">
              <a:solidFill>
                <a:srgbClr val="000000"/>
              </a:solidFill>
              <a:latin typeface="Cambria"/>
              <a:ea typeface="Cambria"/>
              <a:cs typeface="+mn-cs"/>
            </a:rPr>
            <a:pPr marL="0" marR="0" indent="0" algn="ctr">
              <a:spcBef>
                <a:spcPts val="0"/>
              </a:spcBef>
              <a:spcAft>
                <a:spcPts val="0"/>
              </a:spcAft>
            </a:pPr>
            <a:t>George Trail                                                               Bap June 29, 1774 - D April 1822</a:t>
          </a:fld>
          <a:endParaRPr lang="en-US" sz="1200" b="0">
            <a:solidFill>
              <a:sysClr val="windowText" lastClr="000000"/>
            </a:solidFill>
            <a:latin typeface="+mj-lt"/>
            <a:ea typeface="+mn-ea"/>
            <a:cs typeface="+mn-cs"/>
          </a:endParaRPr>
        </a:p>
      </xdr:txBody>
    </xdr:sp>
    <xdr:clientData/>
  </xdr:twoCellAnchor>
  <xdr:twoCellAnchor>
    <xdr:from>
      <xdr:col>6</xdr:col>
      <xdr:colOff>815449</xdr:colOff>
      <xdr:row>5</xdr:row>
      <xdr:rowOff>31905</xdr:rowOff>
    </xdr:from>
    <xdr:to>
      <xdr:col>8</xdr:col>
      <xdr:colOff>180975</xdr:colOff>
      <xdr:row>7</xdr:row>
      <xdr:rowOff>466725</xdr:rowOff>
    </xdr:to>
    <xdr:sp macro="" textlink="'Family Tree'!P358">
      <xdr:nvSpPr>
        <xdr:cNvPr id="5" name="Grandmother" descr="&quot;&quot;" title="Father's mother">
          <a:extLst>
            <a:ext uri="{FF2B5EF4-FFF2-40B4-BE49-F238E27FC236}">
              <a16:creationId xmlns:a16="http://schemas.microsoft.com/office/drawing/2014/main" id="{00000000-0008-0000-1000-000005000000}"/>
            </a:ext>
          </a:extLst>
        </xdr:cNvPr>
        <xdr:cNvSpPr/>
      </xdr:nvSpPr>
      <xdr:spPr>
        <a:xfrm>
          <a:off x="8664049" y="2175030"/>
          <a:ext cx="2356376" cy="834870"/>
        </a:xfrm>
        <a:prstGeom prst="rect">
          <a:avLst/>
        </a:prstGeom>
        <a:solidFill>
          <a:schemeClr val="accent3">
            <a:lumMod val="60000"/>
            <a:lumOff val="40000"/>
          </a:schemeClr>
        </a:solidFill>
        <a:ln w="6350">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tIns="45720" rtlCol="0" anchor="t"/>
        <a:lstStyle/>
        <a:p>
          <a:pPr marL="0" marR="0" indent="0" algn="ctr">
            <a:spcBef>
              <a:spcPts val="0"/>
            </a:spcBef>
            <a:spcAft>
              <a:spcPts val="0"/>
            </a:spcAft>
          </a:pPr>
          <a:fld id="{1F349AFE-94F8-4BE8-B019-B905242B7A2A}" type="TxLink">
            <a:rPr lang="en-US" sz="1600" b="0" i="0" u="none" strike="noStrike">
              <a:solidFill>
                <a:srgbClr val="000000"/>
              </a:solidFill>
              <a:latin typeface="Cambria"/>
              <a:ea typeface="Cambria"/>
              <a:cs typeface="+mn-cs"/>
            </a:rPr>
            <a:pPr marL="0" marR="0" indent="0" algn="ctr">
              <a:spcBef>
                <a:spcPts val="0"/>
              </a:spcBef>
              <a:spcAft>
                <a:spcPts val="0"/>
              </a:spcAft>
            </a:pPr>
            <a:t>Elizabeth (Elisabeth, Elspet) Bruce                                                               B unknown- D unknown</a:t>
          </a:fld>
          <a:endParaRPr lang="en-US" sz="1200" b="0">
            <a:solidFill>
              <a:sysClr val="windowText" lastClr="000000"/>
            </a:solidFill>
            <a:latin typeface="+mj-lt"/>
            <a:ea typeface="+mn-ea"/>
            <a:cs typeface="+mn-cs"/>
          </a:endParaRPr>
        </a:p>
      </xdr:txBody>
    </xdr:sp>
    <xdr:clientData/>
  </xdr:twoCellAnchor>
  <xdr:twoCellAnchor>
    <xdr:from>
      <xdr:col>5</xdr:col>
      <xdr:colOff>11191</xdr:colOff>
      <xdr:row>8</xdr:row>
      <xdr:rowOff>108006</xdr:rowOff>
    </xdr:from>
    <xdr:to>
      <xdr:col>8</xdr:col>
      <xdr:colOff>14146</xdr:colOff>
      <xdr:row>9</xdr:row>
      <xdr:rowOff>1200</xdr:rowOff>
    </xdr:to>
    <xdr:grpSp>
      <xdr:nvGrpSpPr>
        <xdr:cNvPr id="6" name="Group 5" descr="&quot;&quot;" title="Branch connector artwork">
          <a:extLst>
            <a:ext uri="{FF2B5EF4-FFF2-40B4-BE49-F238E27FC236}">
              <a16:creationId xmlns:a16="http://schemas.microsoft.com/office/drawing/2014/main" id="{00000000-0008-0000-1000-000006000000}"/>
            </a:ext>
          </a:extLst>
        </xdr:cNvPr>
        <xdr:cNvGrpSpPr/>
      </xdr:nvGrpSpPr>
      <xdr:grpSpPr>
        <a:xfrm>
          <a:off x="6373891" y="3175056"/>
          <a:ext cx="4479705" cy="359919"/>
          <a:chOff x="711590" y="2824479"/>
          <a:chExt cx="4469720" cy="223406"/>
        </a:xfrm>
      </xdr:grpSpPr>
      <xdr:cxnSp macro="">
        <xdr:nvCxnSpPr>
          <xdr:cNvPr id="7" name="Line 4" descr="&quot;&quot;">
            <a:extLst>
              <a:ext uri="{FF2B5EF4-FFF2-40B4-BE49-F238E27FC236}">
                <a16:creationId xmlns:a16="http://schemas.microsoft.com/office/drawing/2014/main" id="{00000000-0008-0000-1000-000007000000}"/>
              </a:ext>
            </a:extLst>
          </xdr:cNvPr>
          <xdr:cNvCxnSpPr/>
        </xdr:nvCxnSpPr>
        <xdr:spPr>
          <a:xfrm>
            <a:off x="2946450" y="2824479"/>
            <a:ext cx="1" cy="223406"/>
          </a:xfrm>
          <a:prstGeom prst="line">
            <a:avLst/>
          </a:prstGeom>
          <a:ln w="9525">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8" name="Line 2" descr="&quot;&quot;">
            <a:extLst>
              <a:ext uri="{FF2B5EF4-FFF2-40B4-BE49-F238E27FC236}">
                <a16:creationId xmlns:a16="http://schemas.microsoft.com/office/drawing/2014/main" id="{00000000-0008-0000-1000-000008000000}"/>
              </a:ext>
            </a:extLst>
          </xdr:cNvPr>
          <xdr:cNvCxnSpPr/>
        </xdr:nvCxnSpPr>
        <xdr:spPr>
          <a:xfrm>
            <a:off x="711590" y="2827860"/>
            <a:ext cx="4469720" cy="0"/>
          </a:xfrm>
          <a:prstGeom prst="line">
            <a:avLst/>
          </a:prstGeom>
          <a:ln w="9525">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17110</xdr:colOff>
      <xdr:row>5</xdr:row>
      <xdr:rowOff>108108</xdr:rowOff>
    </xdr:from>
    <xdr:to>
      <xdr:col>2</xdr:col>
      <xdr:colOff>761999</xdr:colOff>
      <xdr:row>8</xdr:row>
      <xdr:rowOff>9525</xdr:rowOff>
    </xdr:to>
    <xdr:sp macro="" textlink="'Family Tree'!P343">
      <xdr:nvSpPr>
        <xdr:cNvPr id="9" name="Grandfather" descr="&quot;&quot;" title="Father's father">
          <a:extLst>
            <a:ext uri="{FF2B5EF4-FFF2-40B4-BE49-F238E27FC236}">
              <a16:creationId xmlns:a16="http://schemas.microsoft.com/office/drawing/2014/main" id="{00000000-0008-0000-1000-000009000000}"/>
            </a:ext>
          </a:extLst>
        </xdr:cNvPr>
        <xdr:cNvSpPr/>
      </xdr:nvSpPr>
      <xdr:spPr>
        <a:xfrm>
          <a:off x="712435" y="2251233"/>
          <a:ext cx="2230789" cy="825342"/>
        </a:xfrm>
        <a:prstGeom prst="rect">
          <a:avLst/>
        </a:prstGeom>
        <a:solidFill>
          <a:schemeClr val="accent3">
            <a:lumMod val="60000"/>
            <a:lumOff val="40000"/>
          </a:schemeClr>
        </a:solidFill>
        <a:ln w="6350">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tIns="45720" rtlCol="0" anchor="ctr"/>
        <a:lstStyle/>
        <a:p>
          <a:pPr marL="0" marR="0" indent="0" algn="ctr">
            <a:spcBef>
              <a:spcPts val="0"/>
            </a:spcBef>
            <a:spcAft>
              <a:spcPts val="0"/>
            </a:spcAft>
          </a:pPr>
          <a:fld id="{A0C4A45A-E4B6-49A3-BE09-49CA8A4D8484}" type="TxLink">
            <a:rPr lang="en-US" sz="1600" b="0" i="0" u="none" strike="noStrike">
              <a:solidFill>
                <a:srgbClr val="000000"/>
              </a:solidFill>
              <a:latin typeface="Cambria"/>
              <a:ea typeface="Cambria"/>
              <a:cs typeface="+mn-cs"/>
            </a:rPr>
            <a:pPr marL="0" marR="0" indent="0" algn="ctr">
              <a:spcBef>
                <a:spcPts val="0"/>
              </a:spcBef>
              <a:spcAft>
                <a:spcPts val="0"/>
              </a:spcAft>
            </a:pPr>
            <a:t>Alexander Fraser                                                                                    B Mar 15, 1789 - D Nov 30, 1848</a:t>
          </a:fld>
          <a:endParaRPr lang="en-US" sz="1400" b="0" i="0" u="none" strike="noStrike">
            <a:solidFill>
              <a:srgbClr val="FFFFFF"/>
            </a:solidFill>
            <a:latin typeface="Cambria"/>
            <a:ea typeface="+mn-ea"/>
            <a:cs typeface="+mn-cs"/>
          </a:endParaRPr>
        </a:p>
      </xdr:txBody>
    </xdr:sp>
    <xdr:clientData/>
  </xdr:twoCellAnchor>
  <xdr:twoCellAnchor>
    <xdr:from>
      <xdr:col>2</xdr:col>
      <xdr:colOff>876300</xdr:colOff>
      <xdr:row>4</xdr:row>
      <xdr:rowOff>200025</xdr:rowOff>
    </xdr:from>
    <xdr:to>
      <xdr:col>4</xdr:col>
      <xdr:colOff>457200</xdr:colOff>
      <xdr:row>8</xdr:row>
      <xdr:rowOff>85725</xdr:rowOff>
    </xdr:to>
    <xdr:sp macro="" textlink="'Family Tree'!P348">
      <xdr:nvSpPr>
        <xdr:cNvPr id="10" name="Grandmother" descr="&quot;&quot;" title="Father's mother">
          <a:extLst>
            <a:ext uri="{FF2B5EF4-FFF2-40B4-BE49-F238E27FC236}">
              <a16:creationId xmlns:a16="http://schemas.microsoft.com/office/drawing/2014/main" id="{00000000-0008-0000-1000-00000A000000}"/>
            </a:ext>
          </a:extLst>
        </xdr:cNvPr>
        <xdr:cNvSpPr/>
      </xdr:nvSpPr>
      <xdr:spPr>
        <a:xfrm>
          <a:off x="3057525" y="2085975"/>
          <a:ext cx="2581275" cy="1066800"/>
        </a:xfrm>
        <a:prstGeom prst="rect">
          <a:avLst/>
        </a:prstGeom>
        <a:solidFill>
          <a:schemeClr val="accent3">
            <a:lumMod val="60000"/>
            <a:lumOff val="40000"/>
          </a:schemeClr>
        </a:solidFill>
        <a:ln w="6350">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tIns="45720" rtlCol="0" anchor="t"/>
        <a:lstStyle/>
        <a:p>
          <a:pPr marL="0" marR="0" indent="0" algn="ctr">
            <a:spcBef>
              <a:spcPts val="0"/>
            </a:spcBef>
            <a:spcAft>
              <a:spcPts val="0"/>
            </a:spcAft>
          </a:pPr>
          <a:fld id="{7B43D94B-380C-4AC9-9B90-0B34F8A96C97}" type="TxLink">
            <a:rPr lang="en-US" sz="1600" b="0" i="0" u="none" strike="noStrike">
              <a:solidFill>
                <a:srgbClr val="000000"/>
              </a:solidFill>
              <a:latin typeface="Cambria"/>
              <a:ea typeface="Cambria"/>
              <a:cs typeface="+mn-cs"/>
            </a:rPr>
            <a:pPr marL="0" marR="0" indent="0" algn="ctr">
              <a:spcBef>
                <a:spcPts val="0"/>
              </a:spcBef>
              <a:spcAft>
                <a:spcPts val="0"/>
              </a:spcAft>
            </a:pPr>
            <a:t>Christina (Christian) Burnett                                                                                   B: July 12, 1784 - D unknown</a:t>
          </a:fld>
          <a:endParaRPr lang="en-US" sz="1400" b="0">
            <a:solidFill>
              <a:sysClr val="windowText" lastClr="000000"/>
            </a:solidFill>
            <a:latin typeface="+mj-lt"/>
            <a:ea typeface="+mn-ea"/>
            <a:cs typeface="+mn-cs"/>
          </a:endParaRPr>
        </a:p>
      </xdr:txBody>
    </xdr:sp>
    <xdr:clientData/>
  </xdr:twoCellAnchor>
  <xdr:twoCellAnchor>
    <xdr:from>
      <xdr:col>1</xdr:col>
      <xdr:colOff>9582</xdr:colOff>
      <xdr:row>8</xdr:row>
      <xdr:rowOff>108008</xdr:rowOff>
    </xdr:from>
    <xdr:to>
      <xdr:col>4</xdr:col>
      <xdr:colOff>3561</xdr:colOff>
      <xdr:row>9</xdr:row>
      <xdr:rowOff>1202</xdr:rowOff>
    </xdr:to>
    <xdr:grpSp>
      <xdr:nvGrpSpPr>
        <xdr:cNvPr id="11" name="Group 10" descr="&quot;&quot;" title="Branch connector artwork">
          <a:extLst>
            <a:ext uri="{FF2B5EF4-FFF2-40B4-BE49-F238E27FC236}">
              <a16:creationId xmlns:a16="http://schemas.microsoft.com/office/drawing/2014/main" id="{00000000-0008-0000-1000-00000B000000}"/>
            </a:ext>
          </a:extLst>
        </xdr:cNvPr>
        <xdr:cNvGrpSpPr/>
      </xdr:nvGrpSpPr>
      <xdr:grpSpPr>
        <a:xfrm>
          <a:off x="704907" y="3175058"/>
          <a:ext cx="4480254" cy="359919"/>
          <a:chOff x="711590" y="2824479"/>
          <a:chExt cx="4469720" cy="223406"/>
        </a:xfrm>
      </xdr:grpSpPr>
      <xdr:cxnSp macro="">
        <xdr:nvCxnSpPr>
          <xdr:cNvPr id="12" name="Line 4" descr="&quot;&quot;">
            <a:extLst>
              <a:ext uri="{FF2B5EF4-FFF2-40B4-BE49-F238E27FC236}">
                <a16:creationId xmlns:a16="http://schemas.microsoft.com/office/drawing/2014/main" id="{00000000-0008-0000-1000-00000C000000}"/>
              </a:ext>
            </a:extLst>
          </xdr:cNvPr>
          <xdr:cNvCxnSpPr/>
        </xdr:nvCxnSpPr>
        <xdr:spPr>
          <a:xfrm>
            <a:off x="2946450" y="2824479"/>
            <a:ext cx="1" cy="223406"/>
          </a:xfrm>
          <a:prstGeom prst="line">
            <a:avLst/>
          </a:prstGeom>
          <a:ln w="9525">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3" name="Line 2" descr="&quot;&quot;">
            <a:extLst>
              <a:ext uri="{FF2B5EF4-FFF2-40B4-BE49-F238E27FC236}">
                <a16:creationId xmlns:a16="http://schemas.microsoft.com/office/drawing/2014/main" id="{00000000-0008-0000-1000-00000D000000}"/>
              </a:ext>
            </a:extLst>
          </xdr:cNvPr>
          <xdr:cNvCxnSpPr/>
        </xdr:nvCxnSpPr>
        <xdr:spPr>
          <a:xfrm>
            <a:off x="711590" y="2827860"/>
            <a:ext cx="4469720" cy="0"/>
          </a:xfrm>
          <a:prstGeom prst="line">
            <a:avLst/>
          </a:prstGeom>
          <a:ln w="9525">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7</xdr:col>
      <xdr:colOff>660693</xdr:colOff>
      <xdr:row>0</xdr:row>
      <xdr:rowOff>359973</xdr:rowOff>
    </xdr:from>
    <xdr:to>
      <xdr:col>7</xdr:col>
      <xdr:colOff>1475623</xdr:colOff>
      <xdr:row>1</xdr:row>
      <xdr:rowOff>392358</xdr:rowOff>
    </xdr:to>
    <xdr:sp macro="" textlink="">
      <xdr:nvSpPr>
        <xdr:cNvPr id="14" name="Back" descr="Click to return to tree" title="Back to Tree">
          <a:hlinkClick xmlns:r="http://schemas.openxmlformats.org/officeDocument/2006/relationships" r:id="rId1" tooltip="Click to return to tree"/>
          <a:extLst>
            <a:ext uri="{FF2B5EF4-FFF2-40B4-BE49-F238E27FC236}">
              <a16:creationId xmlns:a16="http://schemas.microsoft.com/office/drawing/2014/main" id="{00000000-0008-0000-1000-00000E000000}"/>
            </a:ext>
          </a:extLst>
        </xdr:cNvPr>
        <xdr:cNvSpPr>
          <a:spLocks noChangeAspect="1"/>
        </xdr:cNvSpPr>
      </xdr:nvSpPr>
      <xdr:spPr>
        <a:xfrm>
          <a:off x="10004718" y="359973"/>
          <a:ext cx="814930" cy="822960"/>
        </a:xfrm>
        <a:prstGeom prst="ellipse">
          <a:avLst/>
        </a:prstGeom>
        <a:solidFill>
          <a:schemeClr val="bg1">
            <a:lumMod val="75000"/>
          </a:schemeClr>
        </a:solidFill>
        <a:ln w="6350">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050" b="0" i="0" u="none" strike="noStrike" kern="0" cap="none" spc="0" normalizeH="0" baseline="0" noProof="0">
              <a:ln>
                <a:noFill/>
              </a:ln>
              <a:solidFill>
                <a:schemeClr val="bg2"/>
              </a:solidFill>
              <a:effectLst/>
              <a:uLnTx/>
              <a:uFillTx/>
              <a:latin typeface="+mj-lt"/>
              <a:ea typeface="+mn-ea"/>
              <a:cs typeface="+mn-cs"/>
            </a:rPr>
            <a:t>BACK TO TREE</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13</xdr:col>
      <xdr:colOff>1408909</xdr:colOff>
      <xdr:row>97</xdr:row>
      <xdr:rowOff>211138</xdr:rowOff>
    </xdr:from>
    <xdr:to>
      <xdr:col>13</xdr:col>
      <xdr:colOff>2690620</xdr:colOff>
      <xdr:row>100</xdr:row>
      <xdr:rowOff>491173</xdr:rowOff>
    </xdr:to>
    <xdr:sp macro="" textlink="">
      <xdr:nvSpPr>
        <xdr:cNvPr id="3" name="View Grandparent2 Details" descr="&quot;&quot;" title="Grandparents 2 Details Navigation Button">
          <a:hlinkClick xmlns:r="http://schemas.openxmlformats.org/officeDocument/2006/relationships" r:id="rId1" tooltip="Click to view more tree details"/>
          <a:extLst>
            <a:ext uri="{FF2B5EF4-FFF2-40B4-BE49-F238E27FC236}">
              <a16:creationId xmlns:a16="http://schemas.microsoft.com/office/drawing/2014/main" id="{00000000-0008-0000-0300-000003000000}"/>
            </a:ext>
          </a:extLst>
        </xdr:cNvPr>
        <xdr:cNvSpPr>
          <a:spLocks noChangeAspect="1"/>
        </xdr:cNvSpPr>
      </xdr:nvSpPr>
      <xdr:spPr>
        <a:xfrm>
          <a:off x="17672847" y="37430076"/>
          <a:ext cx="1281711" cy="1280160"/>
        </a:xfrm>
        <a:prstGeom prst="ellipse">
          <a:avLst/>
        </a:prstGeom>
        <a:solidFill>
          <a:schemeClr val="bg1">
            <a:lumMod val="75000"/>
          </a:schemeClr>
        </a:solidFill>
        <a:ln>
          <a:noFill/>
        </a:ln>
        <a:effectLst/>
      </xdr:spPr>
      <xdr:style>
        <a:lnRef idx="1">
          <a:schemeClr val="accent5"/>
        </a:lnRef>
        <a:fillRef idx="3">
          <a:schemeClr val="accent5"/>
        </a:fillRef>
        <a:effectRef idx="2">
          <a:schemeClr val="accent5"/>
        </a:effectRef>
        <a:fontRef idx="minor">
          <a:schemeClr val="lt1"/>
        </a:fontRef>
      </xdr:style>
      <xdr:txBody>
        <a:bodyPr vertOverflow="clip" horzOverflow="clip" lIns="0" tIns="0" rIns="0" bIns="0" rtlCol="0" anchor="ctr"/>
        <a:lstStyle/>
        <a:p>
          <a:pPr marL="0" indent="0" algn="ctr"/>
          <a:r>
            <a:rPr lang="en-US" sz="800" baseline="0">
              <a:solidFill>
                <a:schemeClr val="tx2">
                  <a:lumMod val="50000"/>
                </a:schemeClr>
              </a:solidFill>
              <a:latin typeface="+mj-lt"/>
              <a:ea typeface="+mn-ea"/>
              <a:cs typeface="+mn-cs"/>
            </a:rPr>
            <a:t>DETAILS</a:t>
          </a:r>
        </a:p>
      </xdr:txBody>
    </xdr:sp>
    <xdr:clientData fPrintsWithSheet="0"/>
  </xdr:twoCellAnchor>
  <xdr:twoCellAnchor>
    <xdr:from>
      <xdr:col>10</xdr:col>
      <xdr:colOff>1202529</xdr:colOff>
      <xdr:row>114</xdr:row>
      <xdr:rowOff>38894</xdr:rowOff>
    </xdr:from>
    <xdr:to>
      <xdr:col>10</xdr:col>
      <xdr:colOff>2138597</xdr:colOff>
      <xdr:row>116</xdr:row>
      <xdr:rowOff>191294</xdr:rowOff>
    </xdr:to>
    <xdr:sp macro="" textlink="">
      <xdr:nvSpPr>
        <xdr:cNvPr id="4" name="View Grandparent2 Details" descr="&quot;&quot;" title="Grandparents 2 Details Navigation Button">
          <a:hlinkClick xmlns:r="http://schemas.openxmlformats.org/officeDocument/2006/relationships" r:id="rId2" tooltip="Click to view more tree details"/>
          <a:extLst>
            <a:ext uri="{FF2B5EF4-FFF2-40B4-BE49-F238E27FC236}">
              <a16:creationId xmlns:a16="http://schemas.microsoft.com/office/drawing/2014/main" id="{00000000-0008-0000-0300-000004000000}"/>
            </a:ext>
          </a:extLst>
        </xdr:cNvPr>
        <xdr:cNvSpPr>
          <a:spLocks noChangeAspect="1"/>
        </xdr:cNvSpPr>
      </xdr:nvSpPr>
      <xdr:spPr>
        <a:xfrm>
          <a:off x="13799342" y="44163457"/>
          <a:ext cx="936068" cy="914400"/>
        </a:xfrm>
        <a:prstGeom prst="ellipse">
          <a:avLst/>
        </a:prstGeom>
        <a:solidFill>
          <a:schemeClr val="bg1">
            <a:lumMod val="75000"/>
          </a:schemeClr>
        </a:solidFill>
        <a:ln>
          <a:noFill/>
        </a:ln>
        <a:effectLst/>
      </xdr:spPr>
      <xdr:style>
        <a:lnRef idx="1">
          <a:schemeClr val="accent5"/>
        </a:lnRef>
        <a:fillRef idx="3">
          <a:schemeClr val="accent5"/>
        </a:fillRef>
        <a:effectRef idx="2">
          <a:schemeClr val="accent5"/>
        </a:effectRef>
        <a:fontRef idx="minor">
          <a:schemeClr val="lt1"/>
        </a:fontRef>
      </xdr:style>
      <xdr:txBody>
        <a:bodyPr vertOverflow="clip" horzOverflow="clip" lIns="0" tIns="0" rIns="0" bIns="0" rtlCol="0" anchor="ctr"/>
        <a:lstStyle/>
        <a:p>
          <a:pPr marL="0" indent="0" algn="ctr"/>
          <a:r>
            <a:rPr lang="en-US" sz="800" baseline="0">
              <a:solidFill>
                <a:schemeClr val="tx2">
                  <a:lumMod val="50000"/>
                </a:schemeClr>
              </a:solidFill>
              <a:latin typeface="+mj-lt"/>
              <a:ea typeface="+mn-ea"/>
              <a:cs typeface="+mn-cs"/>
            </a:rPr>
            <a:t>DETAILS</a:t>
          </a:r>
        </a:p>
      </xdr:txBody>
    </xdr:sp>
    <xdr:clientData fPrintsWithSheet="0"/>
  </xdr:twoCellAnchor>
  <xdr:twoCellAnchor editAs="oneCell">
    <xdr:from>
      <xdr:col>17</xdr:col>
      <xdr:colOff>0</xdr:colOff>
      <xdr:row>1</xdr:row>
      <xdr:rowOff>0</xdr:rowOff>
    </xdr:from>
    <xdr:to>
      <xdr:col>17</xdr:col>
      <xdr:colOff>1280160</xdr:colOff>
      <xdr:row>2</xdr:row>
      <xdr:rowOff>549910</xdr:rowOff>
    </xdr:to>
    <xdr:sp macro="" textlink="">
      <xdr:nvSpPr>
        <xdr:cNvPr id="5" name="Back" descr="Click to return to tree" title="Back to Tree">
          <a:hlinkClick xmlns:r="http://schemas.openxmlformats.org/officeDocument/2006/relationships" r:id="rId3"/>
          <a:extLst>
            <a:ext uri="{FF2B5EF4-FFF2-40B4-BE49-F238E27FC236}">
              <a16:creationId xmlns:a16="http://schemas.microsoft.com/office/drawing/2014/main" id="{00000000-0008-0000-0300-000005000000}"/>
            </a:ext>
          </a:extLst>
        </xdr:cNvPr>
        <xdr:cNvSpPr>
          <a:spLocks noChangeAspect="1"/>
        </xdr:cNvSpPr>
      </xdr:nvSpPr>
      <xdr:spPr>
        <a:xfrm>
          <a:off x="23114000" y="174625"/>
          <a:ext cx="1280160" cy="1280160"/>
        </a:xfrm>
        <a:prstGeom prst="ellipse">
          <a:avLst/>
        </a:prstGeom>
        <a:solidFill>
          <a:schemeClr val="bg1">
            <a:lumMod val="75000"/>
          </a:schemeClr>
        </a:solidFill>
        <a:ln w="6350">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050" b="0" i="0" u="none" strike="noStrike" kern="0" cap="none" spc="0" normalizeH="0" baseline="0" noProof="0">
              <a:ln>
                <a:noFill/>
              </a:ln>
              <a:solidFill>
                <a:schemeClr val="bg2"/>
              </a:solidFill>
              <a:effectLst/>
              <a:uLnTx/>
              <a:uFillTx/>
              <a:latin typeface="+mj-lt"/>
              <a:ea typeface="+mn-ea"/>
              <a:cs typeface="+mn-cs"/>
            </a:rPr>
            <a:t>BACK TO TREE</a:t>
          </a:r>
        </a:p>
      </xdr:txBody>
    </xdr:sp>
    <xdr:clientData fPrintsWithSheet="0"/>
  </xdr:twoCellAnchor>
</xdr:wsDr>
</file>

<file path=xl/drawings/drawing20.xml><?xml version="1.0" encoding="utf-8"?>
<xdr:wsDr xmlns:xdr="http://schemas.openxmlformats.org/drawingml/2006/spreadsheetDrawing" xmlns:a="http://schemas.openxmlformats.org/drawingml/2006/main">
  <xdr:twoCellAnchor>
    <xdr:from>
      <xdr:col>5</xdr:col>
      <xdr:colOff>18719</xdr:colOff>
      <xdr:row>5</xdr:row>
      <xdr:rowOff>108106</xdr:rowOff>
    </xdr:from>
    <xdr:to>
      <xdr:col>6</xdr:col>
      <xdr:colOff>729143</xdr:colOff>
      <xdr:row>8</xdr:row>
      <xdr:rowOff>54457</xdr:rowOff>
    </xdr:to>
    <xdr:sp macro="" textlink="'Family Tree'!P303">
      <xdr:nvSpPr>
        <xdr:cNvPr id="13" name="Grandfather" descr="&quot;&quot;" title="Father's father">
          <a:extLst>
            <a:ext uri="{FF2B5EF4-FFF2-40B4-BE49-F238E27FC236}">
              <a16:creationId xmlns:a16="http://schemas.microsoft.com/office/drawing/2014/main" id="{5D317CF2-541B-466E-8C4B-F2D5EDD50885}"/>
            </a:ext>
          </a:extLst>
        </xdr:cNvPr>
        <xdr:cNvSpPr/>
      </xdr:nvSpPr>
      <xdr:spPr>
        <a:xfrm>
          <a:off x="6381419" y="2251231"/>
          <a:ext cx="2196324" cy="870276"/>
        </a:xfrm>
        <a:prstGeom prst="rect">
          <a:avLst/>
        </a:prstGeom>
        <a:solidFill>
          <a:schemeClr val="accent3">
            <a:lumMod val="60000"/>
            <a:lumOff val="40000"/>
          </a:schemeClr>
        </a:solidFill>
        <a:ln w="6350">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tIns="45720" rtlCol="0" anchor="ctr"/>
        <a:lstStyle/>
        <a:p>
          <a:pPr marL="0" marR="0" indent="0" algn="ctr">
            <a:spcBef>
              <a:spcPts val="0"/>
            </a:spcBef>
            <a:spcAft>
              <a:spcPts val="0"/>
            </a:spcAft>
          </a:pPr>
          <a:fld id="{0829EB81-C7D3-41AB-8C9C-BC76AB626BE7}" type="TxLink">
            <a:rPr lang="en-US" sz="1600" b="0" i="0" u="none" strike="noStrike">
              <a:solidFill>
                <a:srgbClr val="000000"/>
              </a:solidFill>
              <a:latin typeface="Cambria"/>
              <a:ea typeface="+mn-ea"/>
              <a:cs typeface="+mn-cs"/>
            </a:rPr>
            <a:pPr marL="0" marR="0" indent="0" algn="ctr">
              <a:spcBef>
                <a:spcPts val="0"/>
              </a:spcBef>
              <a:spcAft>
                <a:spcPts val="0"/>
              </a:spcAft>
            </a:pPr>
            <a:t>William Robertson                                                               Bap July 22, 1776 - D July 6, 1865  </a:t>
          </a:fld>
          <a:endParaRPr lang="en-US" sz="1200" b="0">
            <a:solidFill>
              <a:sysClr val="windowText" lastClr="000000"/>
            </a:solidFill>
            <a:latin typeface="+mj-lt"/>
            <a:ea typeface="+mn-ea"/>
            <a:cs typeface="+mn-cs"/>
          </a:endParaRPr>
        </a:p>
      </xdr:txBody>
    </xdr:sp>
    <xdr:clientData/>
  </xdr:twoCellAnchor>
  <xdr:twoCellAnchor>
    <xdr:from>
      <xdr:col>6</xdr:col>
      <xdr:colOff>796399</xdr:colOff>
      <xdr:row>5</xdr:row>
      <xdr:rowOff>108106</xdr:rowOff>
    </xdr:from>
    <xdr:to>
      <xdr:col>8</xdr:col>
      <xdr:colOff>2808</xdr:colOff>
      <xdr:row>8</xdr:row>
      <xdr:rowOff>54457</xdr:rowOff>
    </xdr:to>
    <xdr:sp macro="" textlink="'Family Tree'!P320">
      <xdr:nvSpPr>
        <xdr:cNvPr id="14" name="Grandmother" descr="&quot;&quot;" title="Father's mother">
          <a:extLst>
            <a:ext uri="{FF2B5EF4-FFF2-40B4-BE49-F238E27FC236}">
              <a16:creationId xmlns:a16="http://schemas.microsoft.com/office/drawing/2014/main" id="{01118657-D168-4663-A87A-CACB5BFB0806}"/>
            </a:ext>
          </a:extLst>
        </xdr:cNvPr>
        <xdr:cNvSpPr/>
      </xdr:nvSpPr>
      <xdr:spPr>
        <a:xfrm>
          <a:off x="8644999" y="2251231"/>
          <a:ext cx="2197259" cy="870276"/>
        </a:xfrm>
        <a:prstGeom prst="rect">
          <a:avLst/>
        </a:prstGeom>
        <a:solidFill>
          <a:schemeClr val="accent3">
            <a:lumMod val="60000"/>
            <a:lumOff val="40000"/>
          </a:schemeClr>
        </a:solidFill>
        <a:ln w="6350">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tIns="45720" rtlCol="0" anchor="ctr"/>
        <a:lstStyle/>
        <a:p>
          <a:pPr marL="0" marR="0" indent="0" algn="ctr">
            <a:spcBef>
              <a:spcPts val="0"/>
            </a:spcBef>
            <a:spcAft>
              <a:spcPts val="0"/>
            </a:spcAft>
          </a:pPr>
          <a:fld id="{E8E512F2-53EF-4587-ADF2-1D9579DE3E1F}" type="TxLink">
            <a:rPr lang="en-US" sz="1600" b="0" i="0" u="none" strike="noStrike">
              <a:solidFill>
                <a:srgbClr val="000000"/>
              </a:solidFill>
              <a:latin typeface="Cambria"/>
              <a:ea typeface="Cambria"/>
              <a:cs typeface="+mn-cs"/>
            </a:rPr>
            <a:pPr marL="0" marR="0" indent="0" algn="ctr">
              <a:spcBef>
                <a:spcPts val="0"/>
              </a:spcBef>
              <a:spcAft>
                <a:spcPts val="0"/>
              </a:spcAft>
            </a:pPr>
            <a:t>Barbara Anderson                                                               Bap Sept 17, 1778 - D Dec 4, 1833</a:t>
          </a:fld>
          <a:endParaRPr lang="en-US" sz="1200" b="0">
            <a:solidFill>
              <a:sysClr val="windowText" lastClr="000000"/>
            </a:solidFill>
            <a:latin typeface="+mj-lt"/>
            <a:ea typeface="+mn-ea"/>
            <a:cs typeface="+mn-cs"/>
          </a:endParaRPr>
        </a:p>
      </xdr:txBody>
    </xdr:sp>
    <xdr:clientData/>
  </xdr:twoCellAnchor>
  <xdr:twoCellAnchor>
    <xdr:from>
      <xdr:col>5</xdr:col>
      <xdr:colOff>11191</xdr:colOff>
      <xdr:row>8</xdr:row>
      <xdr:rowOff>108006</xdr:rowOff>
    </xdr:from>
    <xdr:to>
      <xdr:col>8</xdr:col>
      <xdr:colOff>14146</xdr:colOff>
      <xdr:row>9</xdr:row>
      <xdr:rowOff>1200</xdr:rowOff>
    </xdr:to>
    <xdr:grpSp>
      <xdr:nvGrpSpPr>
        <xdr:cNvPr id="15" name="Group 14" descr="&quot;&quot;" title="Branch connector artwork">
          <a:extLst>
            <a:ext uri="{FF2B5EF4-FFF2-40B4-BE49-F238E27FC236}">
              <a16:creationId xmlns:a16="http://schemas.microsoft.com/office/drawing/2014/main" id="{C6A71341-55AA-4A72-907E-5FE5DEF721D2}"/>
            </a:ext>
          </a:extLst>
        </xdr:cNvPr>
        <xdr:cNvGrpSpPr/>
      </xdr:nvGrpSpPr>
      <xdr:grpSpPr>
        <a:xfrm>
          <a:off x="6373891" y="3175056"/>
          <a:ext cx="4479705" cy="359919"/>
          <a:chOff x="711590" y="2824479"/>
          <a:chExt cx="4469720" cy="223406"/>
        </a:xfrm>
      </xdr:grpSpPr>
      <xdr:cxnSp macro="">
        <xdr:nvCxnSpPr>
          <xdr:cNvPr id="16" name="Line 4" descr="&quot;&quot;">
            <a:extLst>
              <a:ext uri="{FF2B5EF4-FFF2-40B4-BE49-F238E27FC236}">
                <a16:creationId xmlns:a16="http://schemas.microsoft.com/office/drawing/2014/main" id="{88142FF0-71E2-4974-8417-AA0620788C6B}"/>
              </a:ext>
            </a:extLst>
          </xdr:cNvPr>
          <xdr:cNvCxnSpPr/>
        </xdr:nvCxnSpPr>
        <xdr:spPr>
          <a:xfrm>
            <a:off x="2946450" y="2824479"/>
            <a:ext cx="1" cy="223406"/>
          </a:xfrm>
          <a:prstGeom prst="line">
            <a:avLst/>
          </a:prstGeom>
          <a:ln w="9525">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7" name="Line 2" descr="&quot;&quot;">
            <a:extLst>
              <a:ext uri="{FF2B5EF4-FFF2-40B4-BE49-F238E27FC236}">
                <a16:creationId xmlns:a16="http://schemas.microsoft.com/office/drawing/2014/main" id="{D7FE589F-2D66-4C80-9673-CDE24CAD7C47}"/>
              </a:ext>
            </a:extLst>
          </xdr:cNvPr>
          <xdr:cNvCxnSpPr/>
        </xdr:nvCxnSpPr>
        <xdr:spPr>
          <a:xfrm>
            <a:off x="711590" y="2827860"/>
            <a:ext cx="4469720" cy="0"/>
          </a:xfrm>
          <a:prstGeom prst="line">
            <a:avLst/>
          </a:prstGeom>
          <a:ln w="9525">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17110</xdr:colOff>
      <xdr:row>5</xdr:row>
      <xdr:rowOff>108108</xdr:rowOff>
    </xdr:from>
    <xdr:to>
      <xdr:col>2</xdr:col>
      <xdr:colOff>761999</xdr:colOff>
      <xdr:row>8</xdr:row>
      <xdr:rowOff>9525</xdr:rowOff>
    </xdr:to>
    <xdr:sp macro="" textlink="'Family Tree'!O281">
      <xdr:nvSpPr>
        <xdr:cNvPr id="18" name="Grandfather" descr="&quot;&quot;" title="Father's father">
          <a:extLst>
            <a:ext uri="{FF2B5EF4-FFF2-40B4-BE49-F238E27FC236}">
              <a16:creationId xmlns:a16="http://schemas.microsoft.com/office/drawing/2014/main" id="{D9C02C8F-6D6F-432F-9E9C-79ACB7D8075F}"/>
            </a:ext>
          </a:extLst>
        </xdr:cNvPr>
        <xdr:cNvSpPr/>
      </xdr:nvSpPr>
      <xdr:spPr>
        <a:xfrm>
          <a:off x="712435" y="2251233"/>
          <a:ext cx="2230789" cy="825342"/>
        </a:xfrm>
        <a:prstGeom prst="rect">
          <a:avLst/>
        </a:prstGeom>
        <a:solidFill>
          <a:schemeClr val="accent3">
            <a:lumMod val="60000"/>
            <a:lumOff val="40000"/>
          </a:schemeClr>
        </a:solidFill>
        <a:ln w="6350">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tIns="45720" rtlCol="0" anchor="ctr"/>
        <a:lstStyle/>
        <a:p>
          <a:pPr marL="0" marR="0" indent="0" algn="ctr">
            <a:spcBef>
              <a:spcPts val="0"/>
            </a:spcBef>
            <a:spcAft>
              <a:spcPts val="0"/>
            </a:spcAft>
          </a:pPr>
          <a:fld id="{D882547D-1821-4C7E-8AD9-5D3D2E515C18}" type="TxLink">
            <a:rPr lang="en-US" sz="1600" b="0" i="0" u="none" strike="noStrike">
              <a:solidFill>
                <a:srgbClr val="000000"/>
              </a:solidFill>
              <a:latin typeface="Cambria"/>
              <a:ea typeface="Cambria"/>
              <a:cs typeface="+mn-cs"/>
            </a:rPr>
            <a:pPr marL="0" marR="0" indent="0" algn="ctr">
              <a:spcBef>
                <a:spcPts val="0"/>
              </a:spcBef>
              <a:spcAft>
                <a:spcPts val="0"/>
              </a:spcAft>
            </a:pPr>
            <a:t>James Murray                                                                                    Bap Dec 25, 1791 - D Apr 17, 1869</a:t>
          </a:fld>
          <a:endParaRPr lang="en-US" sz="1400" b="0" i="0" u="none" strike="noStrike">
            <a:solidFill>
              <a:srgbClr val="FFFFFF"/>
            </a:solidFill>
            <a:latin typeface="Cambria"/>
            <a:ea typeface="+mn-ea"/>
            <a:cs typeface="+mn-cs"/>
          </a:endParaRPr>
        </a:p>
      </xdr:txBody>
    </xdr:sp>
    <xdr:clientData/>
  </xdr:twoCellAnchor>
  <xdr:twoCellAnchor>
    <xdr:from>
      <xdr:col>2</xdr:col>
      <xdr:colOff>876300</xdr:colOff>
      <xdr:row>4</xdr:row>
      <xdr:rowOff>133350</xdr:rowOff>
    </xdr:from>
    <xdr:to>
      <xdr:col>4</xdr:col>
      <xdr:colOff>333374</xdr:colOff>
      <xdr:row>8</xdr:row>
      <xdr:rowOff>0</xdr:rowOff>
    </xdr:to>
    <xdr:sp macro="" textlink="'Family Tree'!O291">
      <xdr:nvSpPr>
        <xdr:cNvPr id="19" name="Grandmother" descr="&quot;&quot;" title="Father's mother">
          <a:extLst>
            <a:ext uri="{FF2B5EF4-FFF2-40B4-BE49-F238E27FC236}">
              <a16:creationId xmlns:a16="http://schemas.microsoft.com/office/drawing/2014/main" id="{F9BEB6C4-2E90-4438-B427-D014E10DBFE4}"/>
            </a:ext>
          </a:extLst>
        </xdr:cNvPr>
        <xdr:cNvSpPr/>
      </xdr:nvSpPr>
      <xdr:spPr>
        <a:xfrm>
          <a:off x="3057525" y="2019300"/>
          <a:ext cx="2457449" cy="1047750"/>
        </a:xfrm>
        <a:prstGeom prst="rect">
          <a:avLst/>
        </a:prstGeom>
        <a:solidFill>
          <a:schemeClr val="accent3">
            <a:lumMod val="60000"/>
            <a:lumOff val="40000"/>
          </a:schemeClr>
        </a:solidFill>
        <a:ln w="6350">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tIns="45720" rtlCol="0" anchor="t"/>
        <a:lstStyle/>
        <a:p>
          <a:pPr marL="0" marR="0" indent="0" algn="ctr">
            <a:spcBef>
              <a:spcPts val="0"/>
            </a:spcBef>
            <a:spcAft>
              <a:spcPts val="0"/>
            </a:spcAft>
          </a:pPr>
          <a:fld id="{0DD7E007-D1E8-49AE-AEE5-3C46F954F125}" type="TxLink">
            <a:rPr lang="en-US" sz="1600" b="0" i="0" u="none" strike="noStrike">
              <a:solidFill>
                <a:srgbClr val="000000"/>
              </a:solidFill>
              <a:latin typeface="Cambria"/>
              <a:ea typeface="Cambria"/>
              <a:cs typeface="+mn-cs"/>
            </a:rPr>
            <a:pPr marL="0" marR="0" indent="0" algn="ctr">
              <a:spcBef>
                <a:spcPts val="0"/>
              </a:spcBef>
              <a:spcAft>
                <a:spcPts val="0"/>
              </a:spcAft>
            </a:pPr>
            <a:t>Margaret Jane (Jessie) Watson                                                                Bap May 2, 1782 - D aft Mar 14, 1812</a:t>
          </a:fld>
          <a:endParaRPr lang="en-US" sz="1400" b="0">
            <a:solidFill>
              <a:sysClr val="windowText" lastClr="000000"/>
            </a:solidFill>
            <a:latin typeface="+mj-lt"/>
            <a:ea typeface="+mn-ea"/>
            <a:cs typeface="+mn-cs"/>
          </a:endParaRPr>
        </a:p>
      </xdr:txBody>
    </xdr:sp>
    <xdr:clientData/>
  </xdr:twoCellAnchor>
  <xdr:twoCellAnchor>
    <xdr:from>
      <xdr:col>1</xdr:col>
      <xdr:colOff>9582</xdr:colOff>
      <xdr:row>8</xdr:row>
      <xdr:rowOff>108008</xdr:rowOff>
    </xdr:from>
    <xdr:to>
      <xdr:col>4</xdr:col>
      <xdr:colOff>3561</xdr:colOff>
      <xdr:row>9</xdr:row>
      <xdr:rowOff>1202</xdr:rowOff>
    </xdr:to>
    <xdr:grpSp>
      <xdr:nvGrpSpPr>
        <xdr:cNvPr id="20" name="Group 19" descr="&quot;&quot;" title="Branch connector artwork">
          <a:extLst>
            <a:ext uri="{FF2B5EF4-FFF2-40B4-BE49-F238E27FC236}">
              <a16:creationId xmlns:a16="http://schemas.microsoft.com/office/drawing/2014/main" id="{A5308000-727C-4B41-A3A2-9AD6F7748A0D}"/>
            </a:ext>
          </a:extLst>
        </xdr:cNvPr>
        <xdr:cNvGrpSpPr/>
      </xdr:nvGrpSpPr>
      <xdr:grpSpPr>
        <a:xfrm>
          <a:off x="704907" y="3175058"/>
          <a:ext cx="4480254" cy="359919"/>
          <a:chOff x="711590" y="2824479"/>
          <a:chExt cx="4469720" cy="223406"/>
        </a:xfrm>
      </xdr:grpSpPr>
      <xdr:cxnSp macro="">
        <xdr:nvCxnSpPr>
          <xdr:cNvPr id="21" name="Line 4" descr="&quot;&quot;">
            <a:extLst>
              <a:ext uri="{FF2B5EF4-FFF2-40B4-BE49-F238E27FC236}">
                <a16:creationId xmlns:a16="http://schemas.microsoft.com/office/drawing/2014/main" id="{0ED81798-8812-4CE2-8D26-ABC483EB5506}"/>
              </a:ext>
            </a:extLst>
          </xdr:cNvPr>
          <xdr:cNvCxnSpPr/>
        </xdr:nvCxnSpPr>
        <xdr:spPr>
          <a:xfrm>
            <a:off x="2946450" y="2824479"/>
            <a:ext cx="1" cy="223406"/>
          </a:xfrm>
          <a:prstGeom prst="line">
            <a:avLst/>
          </a:prstGeom>
          <a:ln w="9525">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2" name="Line 2" descr="&quot;&quot;">
            <a:extLst>
              <a:ext uri="{FF2B5EF4-FFF2-40B4-BE49-F238E27FC236}">
                <a16:creationId xmlns:a16="http://schemas.microsoft.com/office/drawing/2014/main" id="{A35B9A0A-2017-4AD2-AA2C-8929FD8C988C}"/>
              </a:ext>
            </a:extLst>
          </xdr:cNvPr>
          <xdr:cNvCxnSpPr/>
        </xdr:nvCxnSpPr>
        <xdr:spPr>
          <a:xfrm>
            <a:off x="711590" y="2827860"/>
            <a:ext cx="4469720" cy="0"/>
          </a:xfrm>
          <a:prstGeom prst="line">
            <a:avLst/>
          </a:prstGeom>
          <a:ln w="9525">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7</xdr:col>
      <xdr:colOff>660694</xdr:colOff>
      <xdr:row>0</xdr:row>
      <xdr:rowOff>359972</xdr:rowOff>
    </xdr:from>
    <xdr:to>
      <xdr:col>7</xdr:col>
      <xdr:colOff>1483654</xdr:colOff>
      <xdr:row>1</xdr:row>
      <xdr:rowOff>392357</xdr:rowOff>
    </xdr:to>
    <xdr:sp macro="" textlink="">
      <xdr:nvSpPr>
        <xdr:cNvPr id="23" name="Back" descr="Click to return to tree" title="Back to Tree">
          <a:hlinkClick xmlns:r="http://schemas.openxmlformats.org/officeDocument/2006/relationships" r:id="rId1" tooltip="Click to return to tree"/>
          <a:extLst>
            <a:ext uri="{FF2B5EF4-FFF2-40B4-BE49-F238E27FC236}">
              <a16:creationId xmlns:a16="http://schemas.microsoft.com/office/drawing/2014/main" id="{8F13A004-BF09-4F36-A8A7-4DC28982A269}"/>
            </a:ext>
          </a:extLst>
        </xdr:cNvPr>
        <xdr:cNvSpPr>
          <a:spLocks/>
        </xdr:cNvSpPr>
      </xdr:nvSpPr>
      <xdr:spPr>
        <a:xfrm>
          <a:off x="10004719" y="359972"/>
          <a:ext cx="822960" cy="822960"/>
        </a:xfrm>
        <a:prstGeom prst="ellipse">
          <a:avLst/>
        </a:prstGeom>
        <a:solidFill>
          <a:schemeClr val="bg1">
            <a:lumMod val="75000"/>
          </a:schemeClr>
        </a:solidFill>
        <a:ln w="6350">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050" b="0" i="0" u="none" strike="noStrike" kern="0" cap="none" spc="0" normalizeH="0" baseline="0" noProof="0">
              <a:ln>
                <a:noFill/>
              </a:ln>
              <a:solidFill>
                <a:schemeClr val="bg2"/>
              </a:solidFill>
              <a:effectLst/>
              <a:uLnTx/>
              <a:uFillTx/>
              <a:latin typeface="+mj-lt"/>
              <a:ea typeface="+mn-ea"/>
              <a:cs typeface="+mn-cs"/>
            </a:rPr>
            <a:t>BACK TO TREE</a:t>
          </a:r>
        </a:p>
      </xdr:txBody>
    </xdr:sp>
    <xdr:clientData fPrintsWithSheet="0"/>
  </xdr:twoCellAnchor>
</xdr:wsDr>
</file>

<file path=xl/drawings/drawing21.xml><?xml version="1.0" encoding="utf-8"?>
<xdr:wsDr xmlns:xdr="http://schemas.openxmlformats.org/drawingml/2006/spreadsheetDrawing" xmlns:a="http://schemas.openxmlformats.org/drawingml/2006/main">
  <xdr:twoCellAnchor>
    <xdr:from>
      <xdr:col>5</xdr:col>
      <xdr:colOff>18719</xdr:colOff>
      <xdr:row>5</xdr:row>
      <xdr:rowOff>108106</xdr:rowOff>
    </xdr:from>
    <xdr:to>
      <xdr:col>6</xdr:col>
      <xdr:colOff>729143</xdr:colOff>
      <xdr:row>8</xdr:row>
      <xdr:rowOff>54457</xdr:rowOff>
    </xdr:to>
    <xdr:sp macro="" textlink="'Family Tree'!P235">
      <xdr:nvSpPr>
        <xdr:cNvPr id="13" name="Grandfather" descr="&quot;&quot;" title="Father's father">
          <a:extLst>
            <a:ext uri="{FF2B5EF4-FFF2-40B4-BE49-F238E27FC236}">
              <a16:creationId xmlns:a16="http://schemas.microsoft.com/office/drawing/2014/main" id="{96CF1978-BA7D-4C61-AE6D-1E2F3A31DEE8}"/>
            </a:ext>
          </a:extLst>
        </xdr:cNvPr>
        <xdr:cNvSpPr/>
      </xdr:nvSpPr>
      <xdr:spPr>
        <a:xfrm>
          <a:off x="6381419" y="2251231"/>
          <a:ext cx="2196324" cy="870276"/>
        </a:xfrm>
        <a:prstGeom prst="rect">
          <a:avLst/>
        </a:prstGeom>
        <a:solidFill>
          <a:schemeClr val="accent3">
            <a:lumMod val="60000"/>
            <a:lumOff val="40000"/>
          </a:schemeClr>
        </a:solidFill>
        <a:ln w="6350">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tIns="45720" rtlCol="0" anchor="ctr"/>
        <a:lstStyle/>
        <a:p>
          <a:pPr marL="0" marR="0" indent="0" algn="ctr">
            <a:spcBef>
              <a:spcPts val="0"/>
            </a:spcBef>
            <a:spcAft>
              <a:spcPts val="0"/>
            </a:spcAft>
          </a:pPr>
          <a:fld id="{43C8A0A1-0820-42B5-8004-8B496E2BE41C}" type="TxLink">
            <a:rPr lang="en-US" sz="1600" b="0" i="0" u="none" strike="noStrike">
              <a:solidFill>
                <a:srgbClr val="000000"/>
              </a:solidFill>
              <a:latin typeface="Cambria"/>
              <a:ea typeface="Cambria"/>
              <a:cs typeface="+mn-cs"/>
            </a:rPr>
            <a:pPr marL="0" marR="0" indent="0" algn="ctr">
              <a:spcBef>
                <a:spcPts val="0"/>
              </a:spcBef>
              <a:spcAft>
                <a:spcPts val="0"/>
              </a:spcAft>
            </a:pPr>
            <a:t>John Petrie                                                                    B: Oct 9, 1778-D 1841</a:t>
          </a:fld>
          <a:endParaRPr lang="en-US" b="0" i="0" u="none" strike="noStrike">
            <a:solidFill>
              <a:srgbClr val="000000"/>
            </a:solidFill>
            <a:latin typeface="Cambria"/>
            <a:cs typeface="+mn-cs"/>
          </a:endParaRPr>
        </a:p>
      </xdr:txBody>
    </xdr:sp>
    <xdr:clientData/>
  </xdr:twoCellAnchor>
  <xdr:twoCellAnchor>
    <xdr:from>
      <xdr:col>6</xdr:col>
      <xdr:colOff>796399</xdr:colOff>
      <xdr:row>5</xdr:row>
      <xdr:rowOff>108106</xdr:rowOff>
    </xdr:from>
    <xdr:to>
      <xdr:col>8</xdr:col>
      <xdr:colOff>2808</xdr:colOff>
      <xdr:row>8</xdr:row>
      <xdr:rowOff>54457</xdr:rowOff>
    </xdr:to>
    <xdr:sp macro="" textlink="'Family Tree'!P244">
      <xdr:nvSpPr>
        <xdr:cNvPr id="14" name="Grandmother" descr="&quot;&quot;" title="Father's mother">
          <a:extLst>
            <a:ext uri="{FF2B5EF4-FFF2-40B4-BE49-F238E27FC236}">
              <a16:creationId xmlns:a16="http://schemas.microsoft.com/office/drawing/2014/main" id="{B657165C-2D42-4A8C-98BA-F01803A26C99}"/>
            </a:ext>
          </a:extLst>
        </xdr:cNvPr>
        <xdr:cNvSpPr/>
      </xdr:nvSpPr>
      <xdr:spPr>
        <a:xfrm>
          <a:off x="8644999" y="2251231"/>
          <a:ext cx="2197259" cy="870276"/>
        </a:xfrm>
        <a:prstGeom prst="rect">
          <a:avLst/>
        </a:prstGeom>
        <a:solidFill>
          <a:schemeClr val="accent3">
            <a:lumMod val="60000"/>
            <a:lumOff val="40000"/>
          </a:schemeClr>
        </a:solidFill>
        <a:ln w="6350">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tIns="45720" rtlCol="0" anchor="ctr"/>
        <a:lstStyle/>
        <a:p>
          <a:pPr marL="0" marR="0" indent="0" algn="ctr">
            <a:spcBef>
              <a:spcPts val="0"/>
            </a:spcBef>
            <a:spcAft>
              <a:spcPts val="0"/>
            </a:spcAft>
          </a:pPr>
          <a:fld id="{D50A82D4-58C1-4E82-9185-DDBB55EF9EF2}" type="TxLink">
            <a:rPr lang="en-US" sz="1600" b="0" i="0" u="none" strike="noStrike">
              <a:solidFill>
                <a:srgbClr val="000000"/>
              </a:solidFill>
              <a:latin typeface="Cambria"/>
              <a:ea typeface="Cambria"/>
              <a:cs typeface="+mn-cs"/>
            </a:rPr>
            <a:pPr marL="0" marR="0" indent="0" algn="ctr">
              <a:spcBef>
                <a:spcPts val="0"/>
              </a:spcBef>
              <a:spcAft>
                <a:spcPts val="0"/>
              </a:spcAft>
            </a:pPr>
            <a:t>Agnes Kelman</a:t>
          </a:fld>
          <a:endParaRPr lang="en-US" sz="1600" b="0" i="0" u="none" strike="noStrike">
            <a:solidFill>
              <a:srgbClr val="000000"/>
            </a:solidFill>
            <a:latin typeface="Cambria"/>
            <a:ea typeface="Cambria"/>
            <a:cs typeface="+mn-cs"/>
          </a:endParaRPr>
        </a:p>
      </xdr:txBody>
    </xdr:sp>
    <xdr:clientData/>
  </xdr:twoCellAnchor>
  <xdr:twoCellAnchor>
    <xdr:from>
      <xdr:col>5</xdr:col>
      <xdr:colOff>11191</xdr:colOff>
      <xdr:row>8</xdr:row>
      <xdr:rowOff>108006</xdr:rowOff>
    </xdr:from>
    <xdr:to>
      <xdr:col>8</xdr:col>
      <xdr:colOff>14146</xdr:colOff>
      <xdr:row>9</xdr:row>
      <xdr:rowOff>1200</xdr:rowOff>
    </xdr:to>
    <xdr:grpSp>
      <xdr:nvGrpSpPr>
        <xdr:cNvPr id="15" name="Group 14" descr="&quot;&quot;" title="Branch connector artwork">
          <a:extLst>
            <a:ext uri="{FF2B5EF4-FFF2-40B4-BE49-F238E27FC236}">
              <a16:creationId xmlns:a16="http://schemas.microsoft.com/office/drawing/2014/main" id="{879AAFEB-D0C0-4053-952F-1DF3E6FA80A2}"/>
            </a:ext>
          </a:extLst>
        </xdr:cNvPr>
        <xdr:cNvGrpSpPr/>
      </xdr:nvGrpSpPr>
      <xdr:grpSpPr>
        <a:xfrm>
          <a:off x="6373891" y="3175056"/>
          <a:ext cx="4479705" cy="359919"/>
          <a:chOff x="711590" y="2824479"/>
          <a:chExt cx="4469720" cy="223406"/>
        </a:xfrm>
      </xdr:grpSpPr>
      <xdr:cxnSp macro="">
        <xdr:nvCxnSpPr>
          <xdr:cNvPr id="16" name="Line 4" descr="&quot;&quot;">
            <a:extLst>
              <a:ext uri="{FF2B5EF4-FFF2-40B4-BE49-F238E27FC236}">
                <a16:creationId xmlns:a16="http://schemas.microsoft.com/office/drawing/2014/main" id="{E50D3772-F583-484E-97D9-D6160E90FE53}"/>
              </a:ext>
            </a:extLst>
          </xdr:cNvPr>
          <xdr:cNvCxnSpPr/>
        </xdr:nvCxnSpPr>
        <xdr:spPr>
          <a:xfrm>
            <a:off x="2946450" y="2824479"/>
            <a:ext cx="1" cy="223406"/>
          </a:xfrm>
          <a:prstGeom prst="line">
            <a:avLst/>
          </a:prstGeom>
          <a:ln w="9525">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7" name="Line 2" descr="&quot;&quot;">
            <a:extLst>
              <a:ext uri="{FF2B5EF4-FFF2-40B4-BE49-F238E27FC236}">
                <a16:creationId xmlns:a16="http://schemas.microsoft.com/office/drawing/2014/main" id="{89FB6374-C96B-45FD-A88E-79101FFD32A2}"/>
              </a:ext>
            </a:extLst>
          </xdr:cNvPr>
          <xdr:cNvCxnSpPr/>
        </xdr:nvCxnSpPr>
        <xdr:spPr>
          <a:xfrm>
            <a:off x="711590" y="2827860"/>
            <a:ext cx="4469720" cy="0"/>
          </a:xfrm>
          <a:prstGeom prst="line">
            <a:avLst/>
          </a:prstGeom>
          <a:ln w="9525">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17110</xdr:colOff>
      <xdr:row>5</xdr:row>
      <xdr:rowOff>108108</xdr:rowOff>
    </xdr:from>
    <xdr:to>
      <xdr:col>2</xdr:col>
      <xdr:colOff>761999</xdr:colOff>
      <xdr:row>8</xdr:row>
      <xdr:rowOff>9525</xdr:rowOff>
    </xdr:to>
    <xdr:sp macro="" textlink="">
      <xdr:nvSpPr>
        <xdr:cNvPr id="18" name="Grandfather" descr="&quot;&quot;" title="Father's father">
          <a:extLst>
            <a:ext uri="{FF2B5EF4-FFF2-40B4-BE49-F238E27FC236}">
              <a16:creationId xmlns:a16="http://schemas.microsoft.com/office/drawing/2014/main" id="{95D7E8AE-A3E9-406B-8A8D-607C008C07EC}"/>
            </a:ext>
          </a:extLst>
        </xdr:cNvPr>
        <xdr:cNvSpPr/>
      </xdr:nvSpPr>
      <xdr:spPr>
        <a:xfrm>
          <a:off x="712435" y="2251233"/>
          <a:ext cx="2230789" cy="825342"/>
        </a:xfrm>
        <a:prstGeom prst="rect">
          <a:avLst/>
        </a:prstGeom>
        <a:solidFill>
          <a:schemeClr val="accent3">
            <a:lumMod val="60000"/>
            <a:lumOff val="40000"/>
          </a:schemeClr>
        </a:solidFill>
        <a:ln w="6350">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tIns="45720" rtlCol="0" anchor="ctr"/>
        <a:lstStyle/>
        <a:p>
          <a:pPr marL="0" marR="0" indent="0" algn="ctr">
            <a:spcBef>
              <a:spcPts val="0"/>
            </a:spcBef>
            <a:spcAft>
              <a:spcPts val="0"/>
            </a:spcAft>
          </a:pPr>
          <a:r>
            <a:rPr lang="en-US" sz="1600" b="0" i="0" u="none" strike="noStrike">
              <a:solidFill>
                <a:sysClr val="windowText" lastClr="000000"/>
              </a:solidFill>
              <a:latin typeface="Cambria"/>
              <a:cs typeface="+mn-cs"/>
            </a:rPr>
            <a:t>Unknown</a:t>
          </a:r>
        </a:p>
        <a:p>
          <a:pPr marL="0" marR="0" indent="0" algn="ctr">
            <a:spcBef>
              <a:spcPts val="0"/>
            </a:spcBef>
            <a:spcAft>
              <a:spcPts val="0"/>
            </a:spcAft>
          </a:pPr>
          <a:r>
            <a:rPr lang="en-US" sz="1600" b="0" i="0" u="none" strike="noStrike">
              <a:solidFill>
                <a:sysClr val="windowText" lastClr="000000"/>
              </a:solidFill>
              <a:latin typeface="Cambria"/>
              <a:cs typeface="+mn-cs"/>
            </a:rPr>
            <a:t>                                                                                                             </a:t>
          </a:r>
        </a:p>
      </xdr:txBody>
    </xdr:sp>
    <xdr:clientData/>
  </xdr:twoCellAnchor>
  <xdr:twoCellAnchor>
    <xdr:from>
      <xdr:col>2</xdr:col>
      <xdr:colOff>847726</xdr:colOff>
      <xdr:row>5</xdr:row>
      <xdr:rowOff>114300</xdr:rowOff>
    </xdr:from>
    <xdr:to>
      <xdr:col>4</xdr:col>
      <xdr:colOff>9525</xdr:colOff>
      <xdr:row>8</xdr:row>
      <xdr:rowOff>16358</xdr:rowOff>
    </xdr:to>
    <xdr:sp macro="" textlink="">
      <xdr:nvSpPr>
        <xdr:cNvPr id="19" name="Grandmother" descr="&quot;&quot;" title="Father's mother">
          <a:extLst>
            <a:ext uri="{FF2B5EF4-FFF2-40B4-BE49-F238E27FC236}">
              <a16:creationId xmlns:a16="http://schemas.microsoft.com/office/drawing/2014/main" id="{8B094DC7-3B87-41B3-8B91-9CB740D279FA}"/>
            </a:ext>
          </a:extLst>
        </xdr:cNvPr>
        <xdr:cNvSpPr/>
      </xdr:nvSpPr>
      <xdr:spPr>
        <a:xfrm>
          <a:off x="3028951" y="2257425"/>
          <a:ext cx="2162174" cy="825983"/>
        </a:xfrm>
        <a:prstGeom prst="rect">
          <a:avLst/>
        </a:prstGeom>
        <a:solidFill>
          <a:schemeClr val="accent3">
            <a:lumMod val="60000"/>
            <a:lumOff val="40000"/>
          </a:schemeClr>
        </a:solidFill>
        <a:ln w="6350">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tIns="45720" rtlCol="0" anchor="ctr"/>
        <a:lstStyle/>
        <a:p>
          <a:pPr marL="0" marR="0" indent="0" algn="ctr">
            <a:spcBef>
              <a:spcPts val="0"/>
            </a:spcBef>
            <a:spcAft>
              <a:spcPts val="0"/>
            </a:spcAft>
          </a:pPr>
          <a:r>
            <a:rPr lang="en-US" sz="1600" b="0" i="0" u="none" strike="noStrike">
              <a:solidFill>
                <a:srgbClr val="000000"/>
              </a:solidFill>
              <a:latin typeface="Cambria"/>
              <a:ea typeface="Cambria"/>
              <a:cs typeface="+mn-cs"/>
            </a:rPr>
            <a:t>Unknown</a:t>
          </a:r>
        </a:p>
        <a:p>
          <a:pPr marL="0" marR="0" indent="0" algn="ctr">
            <a:spcBef>
              <a:spcPts val="0"/>
            </a:spcBef>
            <a:spcAft>
              <a:spcPts val="0"/>
            </a:spcAft>
          </a:pPr>
          <a:endParaRPr lang="en-US" sz="1600" b="0" i="0" u="none" strike="noStrike">
            <a:solidFill>
              <a:srgbClr val="000000"/>
            </a:solidFill>
            <a:latin typeface="Cambria"/>
            <a:ea typeface="Cambria"/>
            <a:cs typeface="+mn-cs"/>
          </a:endParaRPr>
        </a:p>
      </xdr:txBody>
    </xdr:sp>
    <xdr:clientData/>
  </xdr:twoCellAnchor>
  <xdr:twoCellAnchor>
    <xdr:from>
      <xdr:col>1</xdr:col>
      <xdr:colOff>9582</xdr:colOff>
      <xdr:row>8</xdr:row>
      <xdr:rowOff>108008</xdr:rowOff>
    </xdr:from>
    <xdr:to>
      <xdr:col>4</xdr:col>
      <xdr:colOff>3561</xdr:colOff>
      <xdr:row>9</xdr:row>
      <xdr:rowOff>1202</xdr:rowOff>
    </xdr:to>
    <xdr:grpSp>
      <xdr:nvGrpSpPr>
        <xdr:cNvPr id="20" name="Group 19" descr="&quot;&quot;" title="Branch connector artwork">
          <a:extLst>
            <a:ext uri="{FF2B5EF4-FFF2-40B4-BE49-F238E27FC236}">
              <a16:creationId xmlns:a16="http://schemas.microsoft.com/office/drawing/2014/main" id="{F32E9DAF-926F-4068-845F-A2A3938D5DD4}"/>
            </a:ext>
          </a:extLst>
        </xdr:cNvPr>
        <xdr:cNvGrpSpPr/>
      </xdr:nvGrpSpPr>
      <xdr:grpSpPr>
        <a:xfrm>
          <a:off x="704907" y="3175058"/>
          <a:ext cx="4480254" cy="359919"/>
          <a:chOff x="711590" y="2824479"/>
          <a:chExt cx="4469720" cy="223406"/>
        </a:xfrm>
      </xdr:grpSpPr>
      <xdr:cxnSp macro="">
        <xdr:nvCxnSpPr>
          <xdr:cNvPr id="21" name="Line 4" descr="&quot;&quot;">
            <a:extLst>
              <a:ext uri="{FF2B5EF4-FFF2-40B4-BE49-F238E27FC236}">
                <a16:creationId xmlns:a16="http://schemas.microsoft.com/office/drawing/2014/main" id="{79CF90D7-1388-455E-8F88-990268369C29}"/>
              </a:ext>
            </a:extLst>
          </xdr:cNvPr>
          <xdr:cNvCxnSpPr/>
        </xdr:nvCxnSpPr>
        <xdr:spPr>
          <a:xfrm>
            <a:off x="2946450" y="2824479"/>
            <a:ext cx="1" cy="223406"/>
          </a:xfrm>
          <a:prstGeom prst="line">
            <a:avLst/>
          </a:prstGeom>
          <a:ln w="9525">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2" name="Line 2" descr="&quot;&quot;">
            <a:extLst>
              <a:ext uri="{FF2B5EF4-FFF2-40B4-BE49-F238E27FC236}">
                <a16:creationId xmlns:a16="http://schemas.microsoft.com/office/drawing/2014/main" id="{4FCF8A60-F352-488C-B67E-FF69882AA2C7}"/>
              </a:ext>
            </a:extLst>
          </xdr:cNvPr>
          <xdr:cNvCxnSpPr/>
        </xdr:nvCxnSpPr>
        <xdr:spPr>
          <a:xfrm>
            <a:off x="711590" y="2827860"/>
            <a:ext cx="4469720" cy="0"/>
          </a:xfrm>
          <a:prstGeom prst="line">
            <a:avLst/>
          </a:prstGeom>
          <a:ln w="9525">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7</xdr:col>
      <xdr:colOff>660694</xdr:colOff>
      <xdr:row>0</xdr:row>
      <xdr:rowOff>359972</xdr:rowOff>
    </xdr:from>
    <xdr:to>
      <xdr:col>7</xdr:col>
      <xdr:colOff>1483654</xdr:colOff>
      <xdr:row>1</xdr:row>
      <xdr:rowOff>392357</xdr:rowOff>
    </xdr:to>
    <xdr:sp macro="" textlink="">
      <xdr:nvSpPr>
        <xdr:cNvPr id="23" name="Back" descr="Click to return to tree" title="Back to Tree">
          <a:hlinkClick xmlns:r="http://schemas.openxmlformats.org/officeDocument/2006/relationships" r:id="rId1" tooltip="Click to return to tree"/>
          <a:extLst>
            <a:ext uri="{FF2B5EF4-FFF2-40B4-BE49-F238E27FC236}">
              <a16:creationId xmlns:a16="http://schemas.microsoft.com/office/drawing/2014/main" id="{2747D56F-B532-45D8-A50B-8A799BBEAD1E}"/>
            </a:ext>
          </a:extLst>
        </xdr:cNvPr>
        <xdr:cNvSpPr>
          <a:spLocks/>
        </xdr:cNvSpPr>
      </xdr:nvSpPr>
      <xdr:spPr>
        <a:xfrm>
          <a:off x="10004719" y="359972"/>
          <a:ext cx="822960" cy="822960"/>
        </a:xfrm>
        <a:prstGeom prst="ellipse">
          <a:avLst/>
        </a:prstGeom>
        <a:solidFill>
          <a:schemeClr val="bg1">
            <a:lumMod val="75000"/>
          </a:schemeClr>
        </a:solidFill>
        <a:ln w="6350">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050" b="0" i="0" u="none" strike="noStrike" kern="0" cap="none" spc="0" normalizeH="0" baseline="0" noProof="0">
              <a:ln>
                <a:noFill/>
              </a:ln>
              <a:solidFill>
                <a:schemeClr val="bg2"/>
              </a:solidFill>
              <a:effectLst/>
              <a:uLnTx/>
              <a:uFillTx/>
              <a:latin typeface="+mj-lt"/>
              <a:ea typeface="+mn-ea"/>
              <a:cs typeface="+mn-cs"/>
            </a:rPr>
            <a:t>BACK TO TREE</a:t>
          </a:r>
        </a:p>
      </xdr:txBody>
    </xdr:sp>
    <xdr:clientData fPrintsWithSheet="0"/>
  </xdr:twoCellAnchor>
</xdr:wsDr>
</file>

<file path=xl/drawings/drawing22.xml><?xml version="1.0" encoding="utf-8"?>
<xdr:wsDr xmlns:xdr="http://schemas.openxmlformats.org/drawingml/2006/spreadsheetDrawing" xmlns:a="http://schemas.openxmlformats.org/drawingml/2006/main">
  <xdr:twoCellAnchor>
    <xdr:from>
      <xdr:col>5</xdr:col>
      <xdr:colOff>18719</xdr:colOff>
      <xdr:row>5</xdr:row>
      <xdr:rowOff>108106</xdr:rowOff>
    </xdr:from>
    <xdr:to>
      <xdr:col>6</xdr:col>
      <xdr:colOff>729143</xdr:colOff>
      <xdr:row>8</xdr:row>
      <xdr:rowOff>54457</xdr:rowOff>
    </xdr:to>
    <xdr:sp macro="" textlink="'Family Tree'!P225">
      <xdr:nvSpPr>
        <xdr:cNvPr id="24" name="Grandfather" descr="&quot;&quot;" title="Father's father">
          <a:extLst>
            <a:ext uri="{FF2B5EF4-FFF2-40B4-BE49-F238E27FC236}">
              <a16:creationId xmlns:a16="http://schemas.microsoft.com/office/drawing/2014/main" id="{3717673C-917F-421A-BB82-7BA23931A7DB}"/>
            </a:ext>
          </a:extLst>
        </xdr:cNvPr>
        <xdr:cNvSpPr/>
      </xdr:nvSpPr>
      <xdr:spPr>
        <a:xfrm>
          <a:off x="6381419" y="2251231"/>
          <a:ext cx="2196324" cy="870276"/>
        </a:xfrm>
        <a:prstGeom prst="rect">
          <a:avLst/>
        </a:prstGeom>
        <a:solidFill>
          <a:schemeClr val="accent3">
            <a:lumMod val="60000"/>
            <a:lumOff val="40000"/>
          </a:schemeClr>
        </a:solidFill>
        <a:ln w="6350">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tIns="45720" rtlCol="0" anchor="ctr"/>
        <a:lstStyle/>
        <a:p>
          <a:pPr marL="0" marR="0" indent="0" algn="ctr">
            <a:spcBef>
              <a:spcPts val="0"/>
            </a:spcBef>
            <a:spcAft>
              <a:spcPts val="0"/>
            </a:spcAft>
          </a:pPr>
          <a:fld id="{D747492F-48F3-4302-8D63-276DBD419988}" type="TxLink">
            <a:rPr lang="en-US" sz="1600" b="0" i="0" u="none" strike="noStrike">
              <a:solidFill>
                <a:srgbClr val="000000"/>
              </a:solidFill>
              <a:latin typeface="Cambria"/>
              <a:ea typeface="Cambria"/>
              <a:cs typeface="+mn-cs"/>
            </a:rPr>
            <a:pPr marL="0" marR="0" indent="0" algn="ctr">
              <a:spcBef>
                <a:spcPts val="0"/>
              </a:spcBef>
              <a:spcAft>
                <a:spcPts val="0"/>
              </a:spcAft>
            </a:pPr>
            <a:t>James Hutcheon                                                             B 1770</a:t>
          </a:fld>
          <a:endParaRPr lang="en-US" b="0" i="0" u="none" strike="noStrike">
            <a:solidFill>
              <a:srgbClr val="000000"/>
            </a:solidFill>
            <a:latin typeface="Cambria"/>
            <a:cs typeface="+mn-cs"/>
          </a:endParaRPr>
        </a:p>
      </xdr:txBody>
    </xdr:sp>
    <xdr:clientData/>
  </xdr:twoCellAnchor>
  <xdr:twoCellAnchor>
    <xdr:from>
      <xdr:col>6</xdr:col>
      <xdr:colOff>796399</xdr:colOff>
      <xdr:row>5</xdr:row>
      <xdr:rowOff>108106</xdr:rowOff>
    </xdr:from>
    <xdr:to>
      <xdr:col>8</xdr:col>
      <xdr:colOff>2808</xdr:colOff>
      <xdr:row>8</xdr:row>
      <xdr:rowOff>54457</xdr:rowOff>
    </xdr:to>
    <xdr:sp macro="" textlink="'Family Tree'!P229">
      <xdr:nvSpPr>
        <xdr:cNvPr id="25" name="Grandmother" descr="&quot;&quot;" title="Father's mother">
          <a:extLst>
            <a:ext uri="{FF2B5EF4-FFF2-40B4-BE49-F238E27FC236}">
              <a16:creationId xmlns:a16="http://schemas.microsoft.com/office/drawing/2014/main" id="{1A4B2472-6BD4-4686-90CC-DBB5E674E005}"/>
            </a:ext>
          </a:extLst>
        </xdr:cNvPr>
        <xdr:cNvSpPr/>
      </xdr:nvSpPr>
      <xdr:spPr>
        <a:xfrm>
          <a:off x="8644999" y="2251231"/>
          <a:ext cx="2197259" cy="870276"/>
        </a:xfrm>
        <a:prstGeom prst="rect">
          <a:avLst/>
        </a:prstGeom>
        <a:solidFill>
          <a:schemeClr val="accent3">
            <a:lumMod val="60000"/>
            <a:lumOff val="40000"/>
          </a:schemeClr>
        </a:solidFill>
        <a:ln w="6350">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tIns="45720" rtlCol="0" anchor="ctr"/>
        <a:lstStyle/>
        <a:p>
          <a:pPr marL="0" marR="0" indent="0" algn="ctr">
            <a:spcBef>
              <a:spcPts val="0"/>
            </a:spcBef>
            <a:spcAft>
              <a:spcPts val="0"/>
            </a:spcAft>
          </a:pPr>
          <a:fld id="{07908F2C-7AA4-4BF0-9E52-16FC35DDF72A}" type="TxLink">
            <a:rPr lang="en-US" sz="1600" b="0" i="0" u="none" strike="noStrike">
              <a:solidFill>
                <a:srgbClr val="000000"/>
              </a:solidFill>
              <a:latin typeface="Cambria"/>
              <a:ea typeface="Cambria"/>
              <a:cs typeface="+mn-cs"/>
            </a:rPr>
            <a:pPr marL="0" marR="0" indent="0" algn="ctr">
              <a:spcBef>
                <a:spcPts val="0"/>
              </a:spcBef>
              <a:spcAft>
                <a:spcPts val="0"/>
              </a:spcAft>
            </a:pPr>
            <a:t>Cecilia Hutcheon                                                                B 1770</a:t>
          </a:fld>
          <a:endParaRPr lang="en-US" sz="1600" b="0" i="0" u="none" strike="noStrike">
            <a:solidFill>
              <a:srgbClr val="000000"/>
            </a:solidFill>
            <a:latin typeface="Cambria"/>
            <a:ea typeface="Cambria"/>
            <a:cs typeface="+mn-cs"/>
          </a:endParaRPr>
        </a:p>
      </xdr:txBody>
    </xdr:sp>
    <xdr:clientData/>
  </xdr:twoCellAnchor>
  <xdr:twoCellAnchor>
    <xdr:from>
      <xdr:col>5</xdr:col>
      <xdr:colOff>11191</xdr:colOff>
      <xdr:row>8</xdr:row>
      <xdr:rowOff>108006</xdr:rowOff>
    </xdr:from>
    <xdr:to>
      <xdr:col>8</xdr:col>
      <xdr:colOff>14146</xdr:colOff>
      <xdr:row>9</xdr:row>
      <xdr:rowOff>1200</xdr:rowOff>
    </xdr:to>
    <xdr:grpSp>
      <xdr:nvGrpSpPr>
        <xdr:cNvPr id="26" name="Group 25" descr="&quot;&quot;" title="Branch connector artwork">
          <a:extLst>
            <a:ext uri="{FF2B5EF4-FFF2-40B4-BE49-F238E27FC236}">
              <a16:creationId xmlns:a16="http://schemas.microsoft.com/office/drawing/2014/main" id="{961589E9-DC5E-4110-9DBB-1178344FCC4A}"/>
            </a:ext>
          </a:extLst>
        </xdr:cNvPr>
        <xdr:cNvGrpSpPr/>
      </xdr:nvGrpSpPr>
      <xdr:grpSpPr>
        <a:xfrm>
          <a:off x="6373891" y="3508431"/>
          <a:ext cx="4479705" cy="359919"/>
          <a:chOff x="711590" y="2824479"/>
          <a:chExt cx="4469720" cy="223406"/>
        </a:xfrm>
      </xdr:grpSpPr>
      <xdr:cxnSp macro="">
        <xdr:nvCxnSpPr>
          <xdr:cNvPr id="27" name="Line 4" descr="&quot;&quot;">
            <a:extLst>
              <a:ext uri="{FF2B5EF4-FFF2-40B4-BE49-F238E27FC236}">
                <a16:creationId xmlns:a16="http://schemas.microsoft.com/office/drawing/2014/main" id="{45263CCB-F225-4D1D-832E-57E308383669}"/>
              </a:ext>
            </a:extLst>
          </xdr:cNvPr>
          <xdr:cNvCxnSpPr/>
        </xdr:nvCxnSpPr>
        <xdr:spPr>
          <a:xfrm>
            <a:off x="2946450" y="2824479"/>
            <a:ext cx="1" cy="223406"/>
          </a:xfrm>
          <a:prstGeom prst="line">
            <a:avLst/>
          </a:prstGeom>
          <a:ln w="9525">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8" name="Line 2" descr="&quot;&quot;">
            <a:extLst>
              <a:ext uri="{FF2B5EF4-FFF2-40B4-BE49-F238E27FC236}">
                <a16:creationId xmlns:a16="http://schemas.microsoft.com/office/drawing/2014/main" id="{CDDD419F-D81E-456B-A591-48F2E500C0C4}"/>
              </a:ext>
            </a:extLst>
          </xdr:cNvPr>
          <xdr:cNvCxnSpPr/>
        </xdr:nvCxnSpPr>
        <xdr:spPr>
          <a:xfrm>
            <a:off x="711590" y="2827860"/>
            <a:ext cx="4469720" cy="0"/>
          </a:xfrm>
          <a:prstGeom prst="line">
            <a:avLst/>
          </a:prstGeom>
          <a:ln w="9525">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17110</xdr:colOff>
      <xdr:row>5</xdr:row>
      <xdr:rowOff>108108</xdr:rowOff>
    </xdr:from>
    <xdr:to>
      <xdr:col>2</xdr:col>
      <xdr:colOff>761999</xdr:colOff>
      <xdr:row>8</xdr:row>
      <xdr:rowOff>9525</xdr:rowOff>
    </xdr:to>
    <xdr:sp macro="" textlink="'Family Tree'!P199">
      <xdr:nvSpPr>
        <xdr:cNvPr id="29" name="Grandfather" descr="&quot;&quot;" title="Father's father">
          <a:extLst>
            <a:ext uri="{FF2B5EF4-FFF2-40B4-BE49-F238E27FC236}">
              <a16:creationId xmlns:a16="http://schemas.microsoft.com/office/drawing/2014/main" id="{5B042085-3649-418A-90F2-78874220EC34}"/>
            </a:ext>
          </a:extLst>
        </xdr:cNvPr>
        <xdr:cNvSpPr/>
      </xdr:nvSpPr>
      <xdr:spPr>
        <a:xfrm>
          <a:off x="712435" y="2251233"/>
          <a:ext cx="2230789" cy="825342"/>
        </a:xfrm>
        <a:prstGeom prst="rect">
          <a:avLst/>
        </a:prstGeom>
        <a:solidFill>
          <a:schemeClr val="accent3">
            <a:lumMod val="60000"/>
            <a:lumOff val="40000"/>
          </a:schemeClr>
        </a:solidFill>
        <a:ln w="6350">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tIns="45720" rtlCol="0" anchor="ctr"/>
        <a:lstStyle/>
        <a:p>
          <a:pPr marL="0" marR="0" indent="0" algn="ctr">
            <a:spcBef>
              <a:spcPts val="0"/>
            </a:spcBef>
            <a:spcAft>
              <a:spcPts val="0"/>
            </a:spcAft>
          </a:pPr>
          <a:fld id="{7728F08A-B07D-4276-BBAE-08CB31A85B64}" type="TxLink">
            <a:rPr lang="en-US" sz="1600" b="0" i="0" u="none" strike="noStrike">
              <a:solidFill>
                <a:srgbClr val="000000"/>
              </a:solidFill>
              <a:latin typeface="Cambria"/>
              <a:ea typeface="Cambria"/>
              <a:cs typeface="+mn-cs"/>
            </a:rPr>
            <a:pPr marL="0" marR="0" indent="0" algn="ctr">
              <a:spcBef>
                <a:spcPts val="0"/>
              </a:spcBef>
              <a:spcAft>
                <a:spcPts val="0"/>
              </a:spcAft>
            </a:pPr>
            <a:t>James W. Robert Knox                                                                B May 9, 1761-D Dec 23, 1814</a:t>
          </a:fld>
          <a:endParaRPr lang="en-US" sz="1600" b="0" i="0" u="none" strike="noStrike">
            <a:solidFill>
              <a:sysClr val="windowText" lastClr="000000"/>
            </a:solidFill>
            <a:latin typeface="Cambria"/>
            <a:cs typeface="+mn-cs"/>
          </a:endParaRPr>
        </a:p>
      </xdr:txBody>
    </xdr:sp>
    <xdr:clientData/>
  </xdr:twoCellAnchor>
  <xdr:twoCellAnchor>
    <xdr:from>
      <xdr:col>2</xdr:col>
      <xdr:colOff>819151</xdr:colOff>
      <xdr:row>5</xdr:row>
      <xdr:rowOff>104775</xdr:rowOff>
    </xdr:from>
    <xdr:to>
      <xdr:col>3</xdr:col>
      <xdr:colOff>1485900</xdr:colOff>
      <xdr:row>8</xdr:row>
      <xdr:rowOff>6833</xdr:rowOff>
    </xdr:to>
    <xdr:sp macro="" textlink="'Family Tree'!P221">
      <xdr:nvSpPr>
        <xdr:cNvPr id="30" name="Grandmother" descr="&quot;&quot;" title="Father's mother">
          <a:extLst>
            <a:ext uri="{FF2B5EF4-FFF2-40B4-BE49-F238E27FC236}">
              <a16:creationId xmlns:a16="http://schemas.microsoft.com/office/drawing/2014/main" id="{F3973788-76D1-4CE0-894D-B75BA4B1AC6F}"/>
            </a:ext>
          </a:extLst>
        </xdr:cNvPr>
        <xdr:cNvSpPr/>
      </xdr:nvSpPr>
      <xdr:spPr>
        <a:xfrm>
          <a:off x="3000376" y="2247900"/>
          <a:ext cx="2162174" cy="1006958"/>
        </a:xfrm>
        <a:prstGeom prst="rect">
          <a:avLst/>
        </a:prstGeom>
        <a:solidFill>
          <a:schemeClr val="accent3">
            <a:lumMod val="60000"/>
            <a:lumOff val="40000"/>
          </a:schemeClr>
        </a:solidFill>
        <a:ln w="6350">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tIns="45720" rtlCol="0" anchor="ctr"/>
        <a:lstStyle/>
        <a:p>
          <a:pPr marL="0" marR="0" indent="0" algn="ctr">
            <a:spcBef>
              <a:spcPts val="0"/>
            </a:spcBef>
            <a:spcAft>
              <a:spcPts val="0"/>
            </a:spcAft>
          </a:pPr>
          <a:fld id="{6206681F-1935-4722-BDC0-38B6884F61D7}" type="TxLink">
            <a:rPr lang="en-US" sz="1600" b="0" i="0" u="none" strike="noStrike">
              <a:solidFill>
                <a:srgbClr val="000000"/>
              </a:solidFill>
              <a:latin typeface="Cambria"/>
              <a:ea typeface="Cambria"/>
              <a:cs typeface="+mn-cs"/>
            </a:rPr>
            <a:pPr marL="0" marR="0" indent="0" algn="ctr">
              <a:spcBef>
                <a:spcPts val="0"/>
              </a:spcBef>
              <a:spcAft>
                <a:spcPts val="0"/>
              </a:spcAft>
            </a:pPr>
            <a:t>Elisabeth (Elizabeth)  Young                                                                B Feb 14, 1766-D Jan 1, 1852</a:t>
          </a:fld>
          <a:endParaRPr lang="en-US" sz="1600" b="0" i="0" u="none" strike="noStrike">
            <a:solidFill>
              <a:srgbClr val="000000"/>
            </a:solidFill>
            <a:latin typeface="Cambria"/>
            <a:ea typeface="Cambria"/>
            <a:cs typeface="+mn-cs"/>
          </a:endParaRPr>
        </a:p>
      </xdr:txBody>
    </xdr:sp>
    <xdr:clientData/>
  </xdr:twoCellAnchor>
  <xdr:twoCellAnchor>
    <xdr:from>
      <xdr:col>1</xdr:col>
      <xdr:colOff>9582</xdr:colOff>
      <xdr:row>8</xdr:row>
      <xdr:rowOff>108008</xdr:rowOff>
    </xdr:from>
    <xdr:to>
      <xdr:col>4</xdr:col>
      <xdr:colOff>3561</xdr:colOff>
      <xdr:row>9</xdr:row>
      <xdr:rowOff>1202</xdr:rowOff>
    </xdr:to>
    <xdr:grpSp>
      <xdr:nvGrpSpPr>
        <xdr:cNvPr id="31" name="Group 30" descr="&quot;&quot;" title="Branch connector artwork">
          <a:extLst>
            <a:ext uri="{FF2B5EF4-FFF2-40B4-BE49-F238E27FC236}">
              <a16:creationId xmlns:a16="http://schemas.microsoft.com/office/drawing/2014/main" id="{FB394666-FCEF-4A15-98E8-418EF940093F}"/>
            </a:ext>
          </a:extLst>
        </xdr:cNvPr>
        <xdr:cNvGrpSpPr/>
      </xdr:nvGrpSpPr>
      <xdr:grpSpPr>
        <a:xfrm>
          <a:off x="704907" y="3508433"/>
          <a:ext cx="4480254" cy="359919"/>
          <a:chOff x="711590" y="2824479"/>
          <a:chExt cx="4469720" cy="223406"/>
        </a:xfrm>
      </xdr:grpSpPr>
      <xdr:cxnSp macro="">
        <xdr:nvCxnSpPr>
          <xdr:cNvPr id="32" name="Line 4" descr="&quot;&quot;">
            <a:extLst>
              <a:ext uri="{FF2B5EF4-FFF2-40B4-BE49-F238E27FC236}">
                <a16:creationId xmlns:a16="http://schemas.microsoft.com/office/drawing/2014/main" id="{79B899E1-6A30-4886-8494-AF0F50757BFB}"/>
              </a:ext>
            </a:extLst>
          </xdr:cNvPr>
          <xdr:cNvCxnSpPr/>
        </xdr:nvCxnSpPr>
        <xdr:spPr>
          <a:xfrm>
            <a:off x="2946450" y="2824479"/>
            <a:ext cx="1" cy="223406"/>
          </a:xfrm>
          <a:prstGeom prst="line">
            <a:avLst/>
          </a:prstGeom>
          <a:ln w="9525">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33" name="Line 2" descr="&quot;&quot;">
            <a:extLst>
              <a:ext uri="{FF2B5EF4-FFF2-40B4-BE49-F238E27FC236}">
                <a16:creationId xmlns:a16="http://schemas.microsoft.com/office/drawing/2014/main" id="{32179634-A2B6-40BB-9908-5E6AFF2F2495}"/>
              </a:ext>
            </a:extLst>
          </xdr:cNvPr>
          <xdr:cNvCxnSpPr/>
        </xdr:nvCxnSpPr>
        <xdr:spPr>
          <a:xfrm>
            <a:off x="711590" y="2827860"/>
            <a:ext cx="4469720" cy="0"/>
          </a:xfrm>
          <a:prstGeom prst="line">
            <a:avLst/>
          </a:prstGeom>
          <a:ln w="9525">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7</xdr:col>
      <xdr:colOff>660694</xdr:colOff>
      <xdr:row>0</xdr:row>
      <xdr:rowOff>359972</xdr:rowOff>
    </xdr:from>
    <xdr:to>
      <xdr:col>7</xdr:col>
      <xdr:colOff>1483654</xdr:colOff>
      <xdr:row>1</xdr:row>
      <xdr:rowOff>392357</xdr:rowOff>
    </xdr:to>
    <xdr:sp macro="" textlink="">
      <xdr:nvSpPr>
        <xdr:cNvPr id="34" name="Back" descr="Click to return to tree" title="Back to Tree">
          <a:hlinkClick xmlns:r="http://schemas.openxmlformats.org/officeDocument/2006/relationships" r:id="rId1" tooltip="Click to return to tree"/>
          <a:extLst>
            <a:ext uri="{FF2B5EF4-FFF2-40B4-BE49-F238E27FC236}">
              <a16:creationId xmlns:a16="http://schemas.microsoft.com/office/drawing/2014/main" id="{AC1F5850-2CA9-4AFF-8C25-8B8F0844352C}"/>
            </a:ext>
          </a:extLst>
        </xdr:cNvPr>
        <xdr:cNvSpPr>
          <a:spLocks/>
        </xdr:cNvSpPr>
      </xdr:nvSpPr>
      <xdr:spPr>
        <a:xfrm>
          <a:off x="10004719" y="359972"/>
          <a:ext cx="822960" cy="822960"/>
        </a:xfrm>
        <a:prstGeom prst="ellipse">
          <a:avLst/>
        </a:prstGeom>
        <a:solidFill>
          <a:schemeClr val="bg1">
            <a:lumMod val="75000"/>
          </a:schemeClr>
        </a:solidFill>
        <a:ln w="6350">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050" b="0" i="0" u="none" strike="noStrike" kern="0" cap="none" spc="0" normalizeH="0" baseline="0" noProof="0">
              <a:ln>
                <a:noFill/>
              </a:ln>
              <a:solidFill>
                <a:schemeClr val="bg2"/>
              </a:solidFill>
              <a:effectLst/>
              <a:uLnTx/>
              <a:uFillTx/>
              <a:latin typeface="+mj-lt"/>
              <a:ea typeface="+mn-ea"/>
              <a:cs typeface="+mn-cs"/>
            </a:rPr>
            <a:t>BACK TO TREE</a:t>
          </a:r>
        </a:p>
      </xdr:txBody>
    </xdr:sp>
    <xdr:clientData fPrintsWithSheet="0"/>
  </xdr:twoCellAnchor>
</xdr:wsDr>
</file>

<file path=xl/drawings/drawing23.xml><?xml version="1.0" encoding="utf-8"?>
<xdr:wsDr xmlns:xdr="http://schemas.openxmlformats.org/drawingml/2006/spreadsheetDrawing" xmlns:a="http://schemas.openxmlformats.org/drawingml/2006/main">
  <xdr:twoCellAnchor>
    <xdr:from>
      <xdr:col>5</xdr:col>
      <xdr:colOff>18719</xdr:colOff>
      <xdr:row>5</xdr:row>
      <xdr:rowOff>108106</xdr:rowOff>
    </xdr:from>
    <xdr:to>
      <xdr:col>6</xdr:col>
      <xdr:colOff>729143</xdr:colOff>
      <xdr:row>8</xdr:row>
      <xdr:rowOff>54457</xdr:rowOff>
    </xdr:to>
    <xdr:sp macro="" textlink="'Family Tree'!P181">
      <xdr:nvSpPr>
        <xdr:cNvPr id="13" name="Grandfather" descr="&quot;&quot;" title="Father's father">
          <a:extLst>
            <a:ext uri="{FF2B5EF4-FFF2-40B4-BE49-F238E27FC236}">
              <a16:creationId xmlns:a16="http://schemas.microsoft.com/office/drawing/2014/main" id="{06779041-C927-411A-9C5B-7E463E256EE9}"/>
            </a:ext>
          </a:extLst>
        </xdr:cNvPr>
        <xdr:cNvSpPr/>
      </xdr:nvSpPr>
      <xdr:spPr>
        <a:xfrm>
          <a:off x="6381419" y="2251231"/>
          <a:ext cx="2196324" cy="1203651"/>
        </a:xfrm>
        <a:prstGeom prst="rect">
          <a:avLst/>
        </a:prstGeom>
        <a:solidFill>
          <a:schemeClr val="accent3">
            <a:lumMod val="60000"/>
            <a:lumOff val="40000"/>
          </a:schemeClr>
        </a:solidFill>
        <a:ln w="6350">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tIns="45720" rtlCol="0" anchor="ctr"/>
        <a:lstStyle/>
        <a:p>
          <a:pPr marL="0" marR="0" indent="0" algn="ctr">
            <a:spcBef>
              <a:spcPts val="0"/>
            </a:spcBef>
            <a:spcAft>
              <a:spcPts val="0"/>
            </a:spcAft>
          </a:pPr>
          <a:fld id="{43024D69-93DC-4649-A24A-B1560DAFD420}" type="TxLink">
            <a:rPr lang="en-US" sz="1600" b="0" i="0" u="none" strike="noStrike">
              <a:solidFill>
                <a:srgbClr val="000000"/>
              </a:solidFill>
              <a:latin typeface="Cambria"/>
              <a:ea typeface="Cambria"/>
              <a:cs typeface="+mn-cs"/>
            </a:rPr>
            <a:pPr marL="0" marR="0" indent="0" algn="ctr">
              <a:spcBef>
                <a:spcPts val="0"/>
              </a:spcBef>
              <a:spcAft>
                <a:spcPts val="0"/>
              </a:spcAft>
            </a:pPr>
            <a:t>Robert Hutcheon                                           B 1780</a:t>
          </a:fld>
          <a:endParaRPr lang="en-US" b="0" i="0" u="none" strike="noStrike">
            <a:solidFill>
              <a:srgbClr val="000000"/>
            </a:solidFill>
            <a:latin typeface="Cambria"/>
            <a:cs typeface="+mn-cs"/>
          </a:endParaRPr>
        </a:p>
      </xdr:txBody>
    </xdr:sp>
    <xdr:clientData/>
  </xdr:twoCellAnchor>
  <xdr:twoCellAnchor>
    <xdr:from>
      <xdr:col>6</xdr:col>
      <xdr:colOff>796399</xdr:colOff>
      <xdr:row>5</xdr:row>
      <xdr:rowOff>108106</xdr:rowOff>
    </xdr:from>
    <xdr:to>
      <xdr:col>8</xdr:col>
      <xdr:colOff>2808</xdr:colOff>
      <xdr:row>8</xdr:row>
      <xdr:rowOff>54457</xdr:rowOff>
    </xdr:to>
    <xdr:sp macro="" textlink="'Family Tree'!P186">
      <xdr:nvSpPr>
        <xdr:cNvPr id="14" name="Grandmother" descr="&quot;&quot;" title="Father's mother">
          <a:extLst>
            <a:ext uri="{FF2B5EF4-FFF2-40B4-BE49-F238E27FC236}">
              <a16:creationId xmlns:a16="http://schemas.microsoft.com/office/drawing/2014/main" id="{CF6889B5-CAFC-4A5F-B793-CB0C77758D43}"/>
            </a:ext>
          </a:extLst>
        </xdr:cNvPr>
        <xdr:cNvSpPr/>
      </xdr:nvSpPr>
      <xdr:spPr>
        <a:xfrm>
          <a:off x="8644999" y="2251231"/>
          <a:ext cx="2197259" cy="1203651"/>
        </a:xfrm>
        <a:prstGeom prst="rect">
          <a:avLst/>
        </a:prstGeom>
        <a:solidFill>
          <a:schemeClr val="accent3">
            <a:lumMod val="60000"/>
            <a:lumOff val="40000"/>
          </a:schemeClr>
        </a:solidFill>
        <a:ln w="6350">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tIns="45720" rtlCol="0" anchor="ctr"/>
        <a:lstStyle/>
        <a:p>
          <a:pPr marL="0" marR="0" indent="0" algn="ctr">
            <a:spcBef>
              <a:spcPts val="0"/>
            </a:spcBef>
            <a:spcAft>
              <a:spcPts val="0"/>
            </a:spcAft>
          </a:pPr>
          <a:fld id="{0162E882-2699-4899-A277-396BEC897138}" type="TxLink">
            <a:rPr lang="en-US" sz="1600" b="0" i="0" u="none" strike="noStrike">
              <a:solidFill>
                <a:srgbClr val="000000"/>
              </a:solidFill>
              <a:latin typeface="Cambria"/>
              <a:ea typeface="Cambria"/>
              <a:cs typeface="+mn-cs"/>
            </a:rPr>
            <a:pPr marL="0" marR="0" indent="0" algn="ctr">
              <a:spcBef>
                <a:spcPts val="0"/>
              </a:spcBef>
              <a:spcAft>
                <a:spcPts val="0"/>
              </a:spcAft>
            </a:pPr>
            <a:t>Jean Clyne                                           Bap May 22, 1783                                                                                                                                                                                          </a:t>
          </a:fld>
          <a:endParaRPr lang="en-US" sz="1600" b="0" i="0" u="none" strike="noStrike">
            <a:solidFill>
              <a:srgbClr val="000000"/>
            </a:solidFill>
            <a:latin typeface="Cambria"/>
            <a:ea typeface="Cambria"/>
            <a:cs typeface="+mn-cs"/>
          </a:endParaRPr>
        </a:p>
      </xdr:txBody>
    </xdr:sp>
    <xdr:clientData/>
  </xdr:twoCellAnchor>
  <xdr:twoCellAnchor>
    <xdr:from>
      <xdr:col>5</xdr:col>
      <xdr:colOff>11191</xdr:colOff>
      <xdr:row>8</xdr:row>
      <xdr:rowOff>108006</xdr:rowOff>
    </xdr:from>
    <xdr:to>
      <xdr:col>8</xdr:col>
      <xdr:colOff>14146</xdr:colOff>
      <xdr:row>9</xdr:row>
      <xdr:rowOff>1200</xdr:rowOff>
    </xdr:to>
    <xdr:grpSp>
      <xdr:nvGrpSpPr>
        <xdr:cNvPr id="15" name="Group 14" descr="&quot;&quot;" title="Branch connector artwork">
          <a:extLst>
            <a:ext uri="{FF2B5EF4-FFF2-40B4-BE49-F238E27FC236}">
              <a16:creationId xmlns:a16="http://schemas.microsoft.com/office/drawing/2014/main" id="{5588BF79-5655-47BF-B25C-0E4146A74BF2}"/>
            </a:ext>
          </a:extLst>
        </xdr:cNvPr>
        <xdr:cNvGrpSpPr/>
      </xdr:nvGrpSpPr>
      <xdr:grpSpPr>
        <a:xfrm>
          <a:off x="6373891" y="3508431"/>
          <a:ext cx="4479705" cy="359919"/>
          <a:chOff x="711590" y="2824479"/>
          <a:chExt cx="4469720" cy="223406"/>
        </a:xfrm>
      </xdr:grpSpPr>
      <xdr:cxnSp macro="">
        <xdr:nvCxnSpPr>
          <xdr:cNvPr id="16" name="Line 4" descr="&quot;&quot;">
            <a:extLst>
              <a:ext uri="{FF2B5EF4-FFF2-40B4-BE49-F238E27FC236}">
                <a16:creationId xmlns:a16="http://schemas.microsoft.com/office/drawing/2014/main" id="{4D5D5C33-AF86-4FAD-B537-48AE446976CC}"/>
              </a:ext>
            </a:extLst>
          </xdr:cNvPr>
          <xdr:cNvCxnSpPr/>
        </xdr:nvCxnSpPr>
        <xdr:spPr>
          <a:xfrm>
            <a:off x="2946450" y="2824479"/>
            <a:ext cx="1" cy="223406"/>
          </a:xfrm>
          <a:prstGeom prst="line">
            <a:avLst/>
          </a:prstGeom>
          <a:ln w="9525">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7" name="Line 2" descr="&quot;&quot;">
            <a:extLst>
              <a:ext uri="{FF2B5EF4-FFF2-40B4-BE49-F238E27FC236}">
                <a16:creationId xmlns:a16="http://schemas.microsoft.com/office/drawing/2014/main" id="{955DCEED-AB10-4309-AB59-0D43B3DB91E7}"/>
              </a:ext>
            </a:extLst>
          </xdr:cNvPr>
          <xdr:cNvCxnSpPr/>
        </xdr:nvCxnSpPr>
        <xdr:spPr>
          <a:xfrm>
            <a:off x="711590" y="2827860"/>
            <a:ext cx="4469720" cy="0"/>
          </a:xfrm>
          <a:prstGeom prst="line">
            <a:avLst/>
          </a:prstGeom>
          <a:ln w="9525">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17110</xdr:colOff>
      <xdr:row>5</xdr:row>
      <xdr:rowOff>108108</xdr:rowOff>
    </xdr:from>
    <xdr:to>
      <xdr:col>2</xdr:col>
      <xdr:colOff>761999</xdr:colOff>
      <xdr:row>8</xdr:row>
      <xdr:rowOff>9525</xdr:rowOff>
    </xdr:to>
    <xdr:sp macro="" textlink="">
      <xdr:nvSpPr>
        <xdr:cNvPr id="18" name="Grandfather" descr="&quot;&quot;" title="Father's father">
          <a:extLst>
            <a:ext uri="{FF2B5EF4-FFF2-40B4-BE49-F238E27FC236}">
              <a16:creationId xmlns:a16="http://schemas.microsoft.com/office/drawing/2014/main" id="{8FEFA291-EBE9-4FD5-B99E-0BB837919127}"/>
            </a:ext>
          </a:extLst>
        </xdr:cNvPr>
        <xdr:cNvSpPr/>
      </xdr:nvSpPr>
      <xdr:spPr>
        <a:xfrm>
          <a:off x="712435" y="2251233"/>
          <a:ext cx="2230789" cy="1158717"/>
        </a:xfrm>
        <a:prstGeom prst="rect">
          <a:avLst/>
        </a:prstGeom>
        <a:solidFill>
          <a:schemeClr val="accent3">
            <a:lumMod val="60000"/>
            <a:lumOff val="40000"/>
          </a:schemeClr>
        </a:solidFill>
        <a:ln w="6350">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tIns="45720" rtlCol="0" anchor="ctr"/>
        <a:lstStyle/>
        <a:p>
          <a:pPr marL="0" marR="0" indent="0" algn="ctr">
            <a:spcBef>
              <a:spcPts val="0"/>
            </a:spcBef>
            <a:spcAft>
              <a:spcPts val="0"/>
            </a:spcAft>
          </a:pPr>
          <a:r>
            <a:rPr lang="en-US" sz="1600" b="0" i="0" u="none" strike="noStrike">
              <a:solidFill>
                <a:srgbClr val="000000"/>
              </a:solidFill>
              <a:latin typeface="Cambria"/>
              <a:ea typeface="Cambria"/>
              <a:cs typeface="+mn-cs"/>
            </a:rPr>
            <a:t>Unknown                              </a:t>
          </a:r>
        </a:p>
      </xdr:txBody>
    </xdr:sp>
    <xdr:clientData/>
  </xdr:twoCellAnchor>
  <xdr:twoCellAnchor>
    <xdr:from>
      <xdr:col>2</xdr:col>
      <xdr:colOff>819151</xdr:colOff>
      <xdr:row>5</xdr:row>
      <xdr:rowOff>104775</xdr:rowOff>
    </xdr:from>
    <xdr:to>
      <xdr:col>3</xdr:col>
      <xdr:colOff>1485900</xdr:colOff>
      <xdr:row>8</xdr:row>
      <xdr:rowOff>6833</xdr:rowOff>
    </xdr:to>
    <xdr:sp macro="" textlink="'Family Tree'!P221">
      <xdr:nvSpPr>
        <xdr:cNvPr id="19" name="Grandmother" descr="&quot;&quot;" title="Father's mother">
          <a:extLst>
            <a:ext uri="{FF2B5EF4-FFF2-40B4-BE49-F238E27FC236}">
              <a16:creationId xmlns:a16="http://schemas.microsoft.com/office/drawing/2014/main" id="{0B1A1C4E-11BA-428A-A772-69CCD77F1DE3}"/>
            </a:ext>
          </a:extLst>
        </xdr:cNvPr>
        <xdr:cNvSpPr/>
      </xdr:nvSpPr>
      <xdr:spPr>
        <a:xfrm>
          <a:off x="3000376" y="2247900"/>
          <a:ext cx="2162174" cy="1159358"/>
        </a:xfrm>
        <a:prstGeom prst="rect">
          <a:avLst/>
        </a:prstGeom>
        <a:solidFill>
          <a:schemeClr val="accent3">
            <a:lumMod val="60000"/>
            <a:lumOff val="40000"/>
          </a:schemeClr>
        </a:solidFill>
        <a:ln w="6350">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tIns="45720" rtlCol="0" anchor="ctr"/>
        <a:lstStyle/>
        <a:p>
          <a:pPr marL="0" marR="0" indent="0" algn="ctr">
            <a:spcBef>
              <a:spcPts val="0"/>
            </a:spcBef>
            <a:spcAft>
              <a:spcPts val="0"/>
            </a:spcAft>
          </a:pPr>
          <a:r>
            <a:rPr lang="en-US" sz="1600" b="0" i="0" u="none" strike="noStrike">
              <a:solidFill>
                <a:srgbClr val="000000"/>
              </a:solidFill>
              <a:latin typeface="Cambria"/>
              <a:ea typeface="Cambria"/>
              <a:cs typeface="+mn-cs"/>
            </a:rPr>
            <a:t>Unknown</a:t>
          </a:r>
        </a:p>
        <a:p>
          <a:pPr marL="0" marR="0" indent="0" algn="ctr">
            <a:spcBef>
              <a:spcPts val="0"/>
            </a:spcBef>
            <a:spcAft>
              <a:spcPts val="0"/>
            </a:spcAft>
          </a:pPr>
          <a:endParaRPr lang="en-US" sz="1600" b="0" i="0" u="none" strike="noStrike">
            <a:solidFill>
              <a:srgbClr val="000000"/>
            </a:solidFill>
            <a:latin typeface="Cambria"/>
            <a:ea typeface="Cambria"/>
            <a:cs typeface="+mn-cs"/>
          </a:endParaRPr>
        </a:p>
      </xdr:txBody>
    </xdr:sp>
    <xdr:clientData/>
  </xdr:twoCellAnchor>
  <xdr:twoCellAnchor>
    <xdr:from>
      <xdr:col>1</xdr:col>
      <xdr:colOff>9582</xdr:colOff>
      <xdr:row>8</xdr:row>
      <xdr:rowOff>108008</xdr:rowOff>
    </xdr:from>
    <xdr:to>
      <xdr:col>4</xdr:col>
      <xdr:colOff>3561</xdr:colOff>
      <xdr:row>9</xdr:row>
      <xdr:rowOff>1202</xdr:rowOff>
    </xdr:to>
    <xdr:grpSp>
      <xdr:nvGrpSpPr>
        <xdr:cNvPr id="20" name="Group 19" descr="&quot;&quot;" title="Branch connector artwork">
          <a:extLst>
            <a:ext uri="{FF2B5EF4-FFF2-40B4-BE49-F238E27FC236}">
              <a16:creationId xmlns:a16="http://schemas.microsoft.com/office/drawing/2014/main" id="{ED08C260-1178-4233-B67E-1BCC985C21B0}"/>
            </a:ext>
          </a:extLst>
        </xdr:cNvPr>
        <xdr:cNvGrpSpPr/>
      </xdr:nvGrpSpPr>
      <xdr:grpSpPr>
        <a:xfrm>
          <a:off x="704907" y="3508433"/>
          <a:ext cx="4480254" cy="359919"/>
          <a:chOff x="711590" y="2824479"/>
          <a:chExt cx="4469720" cy="223406"/>
        </a:xfrm>
      </xdr:grpSpPr>
      <xdr:cxnSp macro="">
        <xdr:nvCxnSpPr>
          <xdr:cNvPr id="21" name="Line 4" descr="&quot;&quot;">
            <a:extLst>
              <a:ext uri="{FF2B5EF4-FFF2-40B4-BE49-F238E27FC236}">
                <a16:creationId xmlns:a16="http://schemas.microsoft.com/office/drawing/2014/main" id="{8BC52E9A-A2EB-443C-ABD6-9E869C0AB038}"/>
              </a:ext>
            </a:extLst>
          </xdr:cNvPr>
          <xdr:cNvCxnSpPr/>
        </xdr:nvCxnSpPr>
        <xdr:spPr>
          <a:xfrm>
            <a:off x="2946450" y="2824479"/>
            <a:ext cx="1" cy="223406"/>
          </a:xfrm>
          <a:prstGeom prst="line">
            <a:avLst/>
          </a:prstGeom>
          <a:ln w="9525">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2" name="Line 2" descr="&quot;&quot;">
            <a:extLst>
              <a:ext uri="{FF2B5EF4-FFF2-40B4-BE49-F238E27FC236}">
                <a16:creationId xmlns:a16="http://schemas.microsoft.com/office/drawing/2014/main" id="{87B88E5F-A784-45C9-B159-DFD1EF14DEC2}"/>
              </a:ext>
            </a:extLst>
          </xdr:cNvPr>
          <xdr:cNvCxnSpPr/>
        </xdr:nvCxnSpPr>
        <xdr:spPr>
          <a:xfrm>
            <a:off x="711590" y="2827860"/>
            <a:ext cx="4469720" cy="0"/>
          </a:xfrm>
          <a:prstGeom prst="line">
            <a:avLst/>
          </a:prstGeom>
          <a:ln w="9525">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7</xdr:col>
      <xdr:colOff>660694</xdr:colOff>
      <xdr:row>0</xdr:row>
      <xdr:rowOff>359972</xdr:rowOff>
    </xdr:from>
    <xdr:to>
      <xdr:col>7</xdr:col>
      <xdr:colOff>1483654</xdr:colOff>
      <xdr:row>1</xdr:row>
      <xdr:rowOff>392357</xdr:rowOff>
    </xdr:to>
    <xdr:sp macro="" textlink="">
      <xdr:nvSpPr>
        <xdr:cNvPr id="23" name="Back" descr="Click to return to tree" title="Back to Tree">
          <a:hlinkClick xmlns:r="http://schemas.openxmlformats.org/officeDocument/2006/relationships" r:id="rId1" tooltip="Click to return to tree"/>
          <a:extLst>
            <a:ext uri="{FF2B5EF4-FFF2-40B4-BE49-F238E27FC236}">
              <a16:creationId xmlns:a16="http://schemas.microsoft.com/office/drawing/2014/main" id="{F719FAD9-A016-4DD0-A755-E222FEBEEDBA}"/>
            </a:ext>
          </a:extLst>
        </xdr:cNvPr>
        <xdr:cNvSpPr>
          <a:spLocks/>
        </xdr:cNvSpPr>
      </xdr:nvSpPr>
      <xdr:spPr>
        <a:xfrm>
          <a:off x="10004719" y="359972"/>
          <a:ext cx="822960" cy="822960"/>
        </a:xfrm>
        <a:prstGeom prst="ellipse">
          <a:avLst/>
        </a:prstGeom>
        <a:solidFill>
          <a:schemeClr val="bg1">
            <a:lumMod val="75000"/>
          </a:schemeClr>
        </a:solidFill>
        <a:ln w="6350">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050" b="0" i="0" u="none" strike="noStrike" kern="0" cap="none" spc="0" normalizeH="0" baseline="0" noProof="0">
              <a:ln>
                <a:noFill/>
              </a:ln>
              <a:solidFill>
                <a:schemeClr val="bg2"/>
              </a:solidFill>
              <a:effectLst/>
              <a:uLnTx/>
              <a:uFillTx/>
              <a:latin typeface="+mj-lt"/>
              <a:ea typeface="+mn-ea"/>
              <a:cs typeface="+mn-cs"/>
            </a:rPr>
            <a:t>BACK TO TREE</a:t>
          </a:r>
        </a:p>
      </xdr:txBody>
    </xdr:sp>
    <xdr:clientData fPrintsWithSheet="0"/>
  </xdr:twoCellAnchor>
</xdr:wsDr>
</file>

<file path=xl/drawings/drawing24.xml><?xml version="1.0" encoding="utf-8"?>
<xdr:wsDr xmlns:xdr="http://schemas.openxmlformats.org/drawingml/2006/spreadsheetDrawing" xmlns:a="http://schemas.openxmlformats.org/drawingml/2006/main">
  <xdr:twoCellAnchor>
    <xdr:from>
      <xdr:col>5</xdr:col>
      <xdr:colOff>66344</xdr:colOff>
      <xdr:row>5</xdr:row>
      <xdr:rowOff>70006</xdr:rowOff>
    </xdr:from>
    <xdr:to>
      <xdr:col>6</xdr:col>
      <xdr:colOff>776768</xdr:colOff>
      <xdr:row>8</xdr:row>
      <xdr:rowOff>16357</xdr:rowOff>
    </xdr:to>
    <xdr:sp macro="" textlink="'Family Tree'!T201">
      <xdr:nvSpPr>
        <xdr:cNvPr id="2" name="Grandfather" descr="&quot;&quot;" title="Father's father">
          <a:extLst>
            <a:ext uri="{FF2B5EF4-FFF2-40B4-BE49-F238E27FC236}">
              <a16:creationId xmlns:a16="http://schemas.microsoft.com/office/drawing/2014/main" id="{6D620326-F72A-456B-B4AC-18DAF6B60A84}"/>
            </a:ext>
          </a:extLst>
        </xdr:cNvPr>
        <xdr:cNvSpPr/>
      </xdr:nvSpPr>
      <xdr:spPr>
        <a:xfrm>
          <a:off x="6362369" y="2213131"/>
          <a:ext cx="2196324" cy="813126"/>
        </a:xfrm>
        <a:prstGeom prst="rect">
          <a:avLst/>
        </a:prstGeom>
        <a:solidFill>
          <a:schemeClr val="accent4">
            <a:lumMod val="60000"/>
            <a:lumOff val="40000"/>
          </a:schemeClr>
        </a:solidFill>
        <a:ln w="6350">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tIns="45720" rtlCol="0" anchor="ctr"/>
        <a:lstStyle/>
        <a:p>
          <a:pPr marL="0" marR="0" indent="0" algn="ctr">
            <a:spcBef>
              <a:spcPts val="0"/>
            </a:spcBef>
            <a:spcAft>
              <a:spcPts val="0"/>
            </a:spcAft>
          </a:pPr>
          <a:fld id="{3B1AA13B-278F-498E-8913-B0FB0A7172B9}" type="TxLink">
            <a:rPr lang="en-US" sz="1600" b="0" i="0" u="none" strike="noStrike">
              <a:solidFill>
                <a:srgbClr val="000000"/>
              </a:solidFill>
              <a:latin typeface="Cambria"/>
              <a:ea typeface="Cambria"/>
              <a:cs typeface="+mn-cs"/>
            </a:rPr>
            <a:pPr marL="0" marR="0" indent="0" algn="ctr">
              <a:spcBef>
                <a:spcPts val="0"/>
              </a:spcBef>
              <a:spcAft>
                <a:spcPts val="0"/>
              </a:spcAft>
            </a:pPr>
            <a:t>James Grigg (or Greig)                                                         B Jan 29, 1692</a:t>
          </a:fld>
          <a:endParaRPr lang="en-US" sz="1600" b="0" i="0" u="none" strike="noStrike">
            <a:solidFill>
              <a:srgbClr val="000000"/>
            </a:solidFill>
            <a:latin typeface="Cambria"/>
            <a:ea typeface="Cambria"/>
            <a:cs typeface="+mn-cs"/>
          </a:endParaRPr>
        </a:p>
      </xdr:txBody>
    </xdr:sp>
    <xdr:clientData/>
  </xdr:twoCellAnchor>
  <xdr:twoCellAnchor>
    <xdr:from>
      <xdr:col>6</xdr:col>
      <xdr:colOff>824974</xdr:colOff>
      <xdr:row>5</xdr:row>
      <xdr:rowOff>70006</xdr:rowOff>
    </xdr:from>
    <xdr:to>
      <xdr:col>8</xdr:col>
      <xdr:colOff>31383</xdr:colOff>
      <xdr:row>8</xdr:row>
      <xdr:rowOff>16357</xdr:rowOff>
    </xdr:to>
    <xdr:sp macro="" textlink="'Family Tree'!T207">
      <xdr:nvSpPr>
        <xdr:cNvPr id="3" name="Grandmother" descr="&quot;&quot;" title="Father's mother">
          <a:extLst>
            <a:ext uri="{FF2B5EF4-FFF2-40B4-BE49-F238E27FC236}">
              <a16:creationId xmlns:a16="http://schemas.microsoft.com/office/drawing/2014/main" id="{731AC599-2055-4BB4-A455-488E0CE2E282}"/>
            </a:ext>
          </a:extLst>
        </xdr:cNvPr>
        <xdr:cNvSpPr/>
      </xdr:nvSpPr>
      <xdr:spPr>
        <a:xfrm>
          <a:off x="8606899" y="2213131"/>
          <a:ext cx="2197259" cy="813126"/>
        </a:xfrm>
        <a:prstGeom prst="rect">
          <a:avLst/>
        </a:prstGeom>
        <a:solidFill>
          <a:schemeClr val="accent4">
            <a:lumMod val="60000"/>
            <a:lumOff val="40000"/>
          </a:schemeClr>
        </a:solidFill>
        <a:ln w="6350">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tIns="45720" rtlCol="0" anchor="ctr"/>
        <a:lstStyle/>
        <a:p>
          <a:pPr marL="0" marR="0" indent="0" algn="ctr">
            <a:spcBef>
              <a:spcPts val="0"/>
            </a:spcBef>
            <a:spcAft>
              <a:spcPts val="0"/>
            </a:spcAft>
          </a:pPr>
          <a:fld id="{D77CE009-9EA9-4932-B336-F66A9BDF8A70}" type="TxLink">
            <a:rPr lang="en-US" sz="1600" b="0" i="0" u="none" strike="noStrike">
              <a:solidFill>
                <a:srgbClr val="000000"/>
              </a:solidFill>
              <a:latin typeface="Cambria"/>
              <a:ea typeface="Cambria"/>
              <a:cs typeface="+mn-cs"/>
            </a:rPr>
            <a:pPr marL="0" marR="0" indent="0" algn="ctr">
              <a:spcBef>
                <a:spcPts val="0"/>
              </a:spcBef>
              <a:spcAft>
                <a:spcPts val="0"/>
              </a:spcAft>
            </a:pPr>
            <a:t>Jean(ne) Taylor or Tayllor                                                                  B Mar 31, 1697</a:t>
          </a:fld>
          <a:endParaRPr lang="en-US" sz="1600" b="0" i="0" u="none" strike="noStrike">
            <a:solidFill>
              <a:srgbClr val="000000"/>
            </a:solidFill>
            <a:latin typeface="Cambria"/>
            <a:ea typeface="Cambria"/>
            <a:cs typeface="+mn-cs"/>
          </a:endParaRPr>
        </a:p>
      </xdr:txBody>
    </xdr:sp>
    <xdr:clientData/>
  </xdr:twoCellAnchor>
  <xdr:twoCellAnchor>
    <xdr:from>
      <xdr:col>5</xdr:col>
      <xdr:colOff>11191</xdr:colOff>
      <xdr:row>8</xdr:row>
      <xdr:rowOff>108006</xdr:rowOff>
    </xdr:from>
    <xdr:to>
      <xdr:col>8</xdr:col>
      <xdr:colOff>14146</xdr:colOff>
      <xdr:row>9</xdr:row>
      <xdr:rowOff>1200</xdr:rowOff>
    </xdr:to>
    <xdr:grpSp>
      <xdr:nvGrpSpPr>
        <xdr:cNvPr id="4" name="Group 3" descr="&quot;&quot;" title="Branch connector artwork">
          <a:extLst>
            <a:ext uri="{FF2B5EF4-FFF2-40B4-BE49-F238E27FC236}">
              <a16:creationId xmlns:a16="http://schemas.microsoft.com/office/drawing/2014/main" id="{5367BB7B-60ED-4E4F-BA83-39FDDCBFDA26}"/>
            </a:ext>
          </a:extLst>
        </xdr:cNvPr>
        <xdr:cNvGrpSpPr/>
      </xdr:nvGrpSpPr>
      <xdr:grpSpPr>
        <a:xfrm>
          <a:off x="6307216" y="3117906"/>
          <a:ext cx="4479705" cy="83694"/>
          <a:chOff x="711590" y="2824479"/>
          <a:chExt cx="4469720" cy="223406"/>
        </a:xfrm>
      </xdr:grpSpPr>
      <xdr:cxnSp macro="">
        <xdr:nvCxnSpPr>
          <xdr:cNvPr id="5" name="Line 4" descr="&quot;&quot;">
            <a:extLst>
              <a:ext uri="{FF2B5EF4-FFF2-40B4-BE49-F238E27FC236}">
                <a16:creationId xmlns:a16="http://schemas.microsoft.com/office/drawing/2014/main" id="{E0565347-E781-D3BA-2176-D0D64144121A}"/>
              </a:ext>
            </a:extLst>
          </xdr:cNvPr>
          <xdr:cNvCxnSpPr/>
        </xdr:nvCxnSpPr>
        <xdr:spPr>
          <a:xfrm>
            <a:off x="2946450" y="2824479"/>
            <a:ext cx="1" cy="223406"/>
          </a:xfrm>
          <a:prstGeom prst="line">
            <a:avLst/>
          </a:prstGeom>
          <a:ln w="9525">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6" name="Line 2" descr="&quot;&quot;">
            <a:extLst>
              <a:ext uri="{FF2B5EF4-FFF2-40B4-BE49-F238E27FC236}">
                <a16:creationId xmlns:a16="http://schemas.microsoft.com/office/drawing/2014/main" id="{0DBE78F2-DE39-B3EA-5D15-878DF98EE51A}"/>
              </a:ext>
            </a:extLst>
          </xdr:cNvPr>
          <xdr:cNvCxnSpPr/>
        </xdr:nvCxnSpPr>
        <xdr:spPr>
          <a:xfrm>
            <a:off x="711590" y="2827860"/>
            <a:ext cx="4469720" cy="0"/>
          </a:xfrm>
          <a:prstGeom prst="line">
            <a:avLst/>
          </a:prstGeom>
          <a:ln w="9525">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64735</xdr:colOff>
      <xdr:row>5</xdr:row>
      <xdr:rowOff>50958</xdr:rowOff>
    </xdr:from>
    <xdr:to>
      <xdr:col>2</xdr:col>
      <xdr:colOff>746430</xdr:colOff>
      <xdr:row>8</xdr:row>
      <xdr:rowOff>48597</xdr:rowOff>
    </xdr:to>
    <xdr:sp macro="" textlink="">
      <xdr:nvSpPr>
        <xdr:cNvPr id="7" name="Grandfather" descr="&quot;&quot;" title="Father's father">
          <a:extLst>
            <a:ext uri="{FF2B5EF4-FFF2-40B4-BE49-F238E27FC236}">
              <a16:creationId xmlns:a16="http://schemas.microsoft.com/office/drawing/2014/main" id="{BF69BFA0-5973-411D-B772-D03B29A199B2}"/>
            </a:ext>
          </a:extLst>
        </xdr:cNvPr>
        <xdr:cNvSpPr/>
      </xdr:nvSpPr>
      <xdr:spPr>
        <a:xfrm>
          <a:off x="760060" y="2194083"/>
          <a:ext cx="2167595" cy="864414"/>
        </a:xfrm>
        <a:prstGeom prst="rect">
          <a:avLst/>
        </a:prstGeom>
        <a:solidFill>
          <a:schemeClr val="accent4">
            <a:lumMod val="60000"/>
            <a:lumOff val="40000"/>
          </a:schemeClr>
        </a:solidFill>
        <a:ln w="6350">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tIns="45720" rtlCol="0" anchor="ctr"/>
        <a:lstStyle/>
        <a:p>
          <a:pPr marL="0" marR="0" indent="0" algn="ctr">
            <a:spcBef>
              <a:spcPts val="0"/>
            </a:spcBef>
            <a:spcAft>
              <a:spcPts val="0"/>
            </a:spcAft>
          </a:pPr>
          <a:r>
            <a:rPr lang="en-US" sz="1600" b="0" i="0" u="none" strike="noStrike">
              <a:solidFill>
                <a:srgbClr val="000000"/>
              </a:solidFill>
              <a:latin typeface="Cambria"/>
              <a:ea typeface="Cambria"/>
              <a:cs typeface="+mn-cs"/>
            </a:rPr>
            <a:t>Unknown                       </a:t>
          </a:r>
        </a:p>
      </xdr:txBody>
    </xdr:sp>
    <xdr:clientData/>
  </xdr:twoCellAnchor>
  <xdr:twoCellAnchor>
    <xdr:from>
      <xdr:col>2</xdr:col>
      <xdr:colOff>812807</xdr:colOff>
      <xdr:row>5</xdr:row>
      <xdr:rowOff>50958</xdr:rowOff>
    </xdr:from>
    <xdr:to>
      <xdr:col>4</xdr:col>
      <xdr:colOff>19049</xdr:colOff>
      <xdr:row>8</xdr:row>
      <xdr:rowOff>48597</xdr:rowOff>
    </xdr:to>
    <xdr:sp macro="" textlink="">
      <xdr:nvSpPr>
        <xdr:cNvPr id="8" name="Grandmother" descr="&quot;&quot;" title="Father's mother">
          <a:extLst>
            <a:ext uri="{FF2B5EF4-FFF2-40B4-BE49-F238E27FC236}">
              <a16:creationId xmlns:a16="http://schemas.microsoft.com/office/drawing/2014/main" id="{467D9AB1-8EA3-46FA-A51C-AB3CCC3CEEE7}"/>
            </a:ext>
          </a:extLst>
        </xdr:cNvPr>
        <xdr:cNvSpPr/>
      </xdr:nvSpPr>
      <xdr:spPr>
        <a:xfrm>
          <a:off x="2994032" y="2194083"/>
          <a:ext cx="2206617" cy="864414"/>
        </a:xfrm>
        <a:prstGeom prst="rect">
          <a:avLst/>
        </a:prstGeom>
        <a:solidFill>
          <a:schemeClr val="accent4">
            <a:lumMod val="60000"/>
            <a:lumOff val="40000"/>
          </a:schemeClr>
        </a:solidFill>
        <a:ln w="6350">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tIns="45720" rtlCol="0" anchor="ctr"/>
        <a:lstStyle/>
        <a:p>
          <a:pPr marL="0" marR="0" indent="0" algn="ctr">
            <a:spcBef>
              <a:spcPts val="0"/>
            </a:spcBef>
            <a:spcAft>
              <a:spcPts val="0"/>
            </a:spcAft>
          </a:pPr>
          <a:r>
            <a:rPr lang="en-US" sz="1600" b="0" i="0" u="none" strike="noStrike">
              <a:solidFill>
                <a:srgbClr val="000000"/>
              </a:solidFill>
              <a:latin typeface="Cambria"/>
              <a:ea typeface="Cambria"/>
              <a:cs typeface="+mn-cs"/>
            </a:rPr>
            <a:t>Unknown                                </a:t>
          </a:r>
        </a:p>
      </xdr:txBody>
    </xdr:sp>
    <xdr:clientData/>
  </xdr:twoCellAnchor>
  <xdr:twoCellAnchor>
    <xdr:from>
      <xdr:col>1</xdr:col>
      <xdr:colOff>9582</xdr:colOff>
      <xdr:row>8</xdr:row>
      <xdr:rowOff>108008</xdr:rowOff>
    </xdr:from>
    <xdr:to>
      <xdr:col>4</xdr:col>
      <xdr:colOff>3561</xdr:colOff>
      <xdr:row>9</xdr:row>
      <xdr:rowOff>1202</xdr:rowOff>
    </xdr:to>
    <xdr:grpSp>
      <xdr:nvGrpSpPr>
        <xdr:cNvPr id="9" name="Group 8" descr="&quot;&quot;" title="Branch connector artwork">
          <a:extLst>
            <a:ext uri="{FF2B5EF4-FFF2-40B4-BE49-F238E27FC236}">
              <a16:creationId xmlns:a16="http://schemas.microsoft.com/office/drawing/2014/main" id="{A287417E-B0F1-4F03-8364-1BA76CAB858D}"/>
            </a:ext>
          </a:extLst>
        </xdr:cNvPr>
        <xdr:cNvGrpSpPr/>
      </xdr:nvGrpSpPr>
      <xdr:grpSpPr>
        <a:xfrm>
          <a:off x="704907" y="3117908"/>
          <a:ext cx="4480254" cy="83694"/>
          <a:chOff x="711590" y="2824479"/>
          <a:chExt cx="4469720" cy="223406"/>
        </a:xfrm>
      </xdr:grpSpPr>
      <xdr:cxnSp macro="">
        <xdr:nvCxnSpPr>
          <xdr:cNvPr id="10" name="Line 4" descr="&quot;&quot;">
            <a:extLst>
              <a:ext uri="{FF2B5EF4-FFF2-40B4-BE49-F238E27FC236}">
                <a16:creationId xmlns:a16="http://schemas.microsoft.com/office/drawing/2014/main" id="{3A71D073-26D7-5005-8B36-C76B72304B45}"/>
              </a:ext>
            </a:extLst>
          </xdr:cNvPr>
          <xdr:cNvCxnSpPr/>
        </xdr:nvCxnSpPr>
        <xdr:spPr>
          <a:xfrm>
            <a:off x="2946450" y="2824479"/>
            <a:ext cx="1" cy="223406"/>
          </a:xfrm>
          <a:prstGeom prst="line">
            <a:avLst/>
          </a:prstGeom>
          <a:ln w="9525">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Line 2" descr="&quot;&quot;">
            <a:extLst>
              <a:ext uri="{FF2B5EF4-FFF2-40B4-BE49-F238E27FC236}">
                <a16:creationId xmlns:a16="http://schemas.microsoft.com/office/drawing/2014/main" id="{A3662AF3-41A9-E958-FCC8-ED83C3008056}"/>
              </a:ext>
            </a:extLst>
          </xdr:cNvPr>
          <xdr:cNvCxnSpPr/>
        </xdr:nvCxnSpPr>
        <xdr:spPr>
          <a:xfrm>
            <a:off x="711590" y="2827860"/>
            <a:ext cx="4469720" cy="0"/>
          </a:xfrm>
          <a:prstGeom prst="line">
            <a:avLst/>
          </a:prstGeom>
          <a:ln w="9525">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7</xdr:col>
      <xdr:colOff>660693</xdr:colOff>
      <xdr:row>0</xdr:row>
      <xdr:rowOff>359973</xdr:rowOff>
    </xdr:from>
    <xdr:to>
      <xdr:col>7</xdr:col>
      <xdr:colOff>1483653</xdr:colOff>
      <xdr:row>1</xdr:row>
      <xdr:rowOff>392358</xdr:rowOff>
    </xdr:to>
    <xdr:sp macro="" textlink="">
      <xdr:nvSpPr>
        <xdr:cNvPr id="12" name="Back" descr="Click to return to tree" title="Back to Tree">
          <a:hlinkClick xmlns:r="http://schemas.openxmlformats.org/officeDocument/2006/relationships" r:id="rId1" tooltip="Click to return to tree"/>
          <a:extLst>
            <a:ext uri="{FF2B5EF4-FFF2-40B4-BE49-F238E27FC236}">
              <a16:creationId xmlns:a16="http://schemas.microsoft.com/office/drawing/2014/main" id="{137D5C38-E87A-453B-A271-7D08439F3BFC}"/>
            </a:ext>
          </a:extLst>
        </xdr:cNvPr>
        <xdr:cNvSpPr/>
      </xdr:nvSpPr>
      <xdr:spPr>
        <a:xfrm>
          <a:off x="9938043" y="359973"/>
          <a:ext cx="822960" cy="822960"/>
        </a:xfrm>
        <a:prstGeom prst="ellipse">
          <a:avLst/>
        </a:prstGeom>
        <a:solidFill>
          <a:schemeClr val="bg1">
            <a:lumMod val="75000"/>
          </a:schemeClr>
        </a:solidFill>
        <a:ln w="6350">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050" b="0" i="0" u="none" strike="noStrike" kern="0" cap="none" spc="0" normalizeH="0" baseline="0" noProof="0">
              <a:ln>
                <a:noFill/>
              </a:ln>
              <a:solidFill>
                <a:schemeClr val="bg2"/>
              </a:solidFill>
              <a:effectLst/>
              <a:uLnTx/>
              <a:uFillTx/>
              <a:latin typeface="+mj-lt"/>
              <a:ea typeface="+mn-ea"/>
              <a:cs typeface="+mn-cs"/>
            </a:rPr>
            <a:t>BACK TO TREE</a:t>
          </a:r>
        </a:p>
      </xdr:txBody>
    </xdr:sp>
    <xdr:clientData fPrintsWithSheet="0"/>
  </xdr:twoCellAnchor>
  <xdr:twoCellAnchor>
    <xdr:from>
      <xdr:col>1</xdr:col>
      <xdr:colOff>11191</xdr:colOff>
      <xdr:row>8</xdr:row>
      <xdr:rowOff>108006</xdr:rowOff>
    </xdr:from>
    <xdr:to>
      <xdr:col>4</xdr:col>
      <xdr:colOff>14146</xdr:colOff>
      <xdr:row>9</xdr:row>
      <xdr:rowOff>1200</xdr:rowOff>
    </xdr:to>
    <xdr:grpSp>
      <xdr:nvGrpSpPr>
        <xdr:cNvPr id="13" name="Group 12" descr="&quot;&quot;" title="Branch connector artwork">
          <a:extLst>
            <a:ext uri="{FF2B5EF4-FFF2-40B4-BE49-F238E27FC236}">
              <a16:creationId xmlns:a16="http://schemas.microsoft.com/office/drawing/2014/main" id="{4124077D-E6EC-4102-B01C-D0C8A123A267}"/>
            </a:ext>
          </a:extLst>
        </xdr:cNvPr>
        <xdr:cNvGrpSpPr/>
      </xdr:nvGrpSpPr>
      <xdr:grpSpPr>
        <a:xfrm>
          <a:off x="706516" y="3117906"/>
          <a:ext cx="4489230" cy="83694"/>
          <a:chOff x="711590" y="2824479"/>
          <a:chExt cx="4469720" cy="223406"/>
        </a:xfrm>
      </xdr:grpSpPr>
      <xdr:cxnSp macro="">
        <xdr:nvCxnSpPr>
          <xdr:cNvPr id="14" name="Line 4" descr="&quot;&quot;">
            <a:extLst>
              <a:ext uri="{FF2B5EF4-FFF2-40B4-BE49-F238E27FC236}">
                <a16:creationId xmlns:a16="http://schemas.microsoft.com/office/drawing/2014/main" id="{55E5E919-01EE-D7AA-6015-F3F98B597AD9}"/>
              </a:ext>
            </a:extLst>
          </xdr:cNvPr>
          <xdr:cNvCxnSpPr/>
        </xdr:nvCxnSpPr>
        <xdr:spPr>
          <a:xfrm>
            <a:off x="2946450" y="2824479"/>
            <a:ext cx="1" cy="223406"/>
          </a:xfrm>
          <a:prstGeom prst="line">
            <a:avLst/>
          </a:prstGeom>
          <a:ln w="9525">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5" name="Line 2" descr="&quot;&quot;">
            <a:extLst>
              <a:ext uri="{FF2B5EF4-FFF2-40B4-BE49-F238E27FC236}">
                <a16:creationId xmlns:a16="http://schemas.microsoft.com/office/drawing/2014/main" id="{EE70B3AD-4E2D-7C3E-1D41-AEB8CA053206}"/>
              </a:ext>
            </a:extLst>
          </xdr:cNvPr>
          <xdr:cNvCxnSpPr/>
        </xdr:nvCxnSpPr>
        <xdr:spPr>
          <a:xfrm>
            <a:off x="711590" y="2827860"/>
            <a:ext cx="4469720" cy="0"/>
          </a:xfrm>
          <a:prstGeom prst="line">
            <a:avLst/>
          </a:prstGeom>
          <a:ln w="9525">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11191</xdr:colOff>
      <xdr:row>8</xdr:row>
      <xdr:rowOff>108006</xdr:rowOff>
    </xdr:from>
    <xdr:to>
      <xdr:col>4</xdr:col>
      <xdr:colOff>14146</xdr:colOff>
      <xdr:row>9</xdr:row>
      <xdr:rowOff>1200</xdr:rowOff>
    </xdr:to>
    <xdr:grpSp>
      <xdr:nvGrpSpPr>
        <xdr:cNvPr id="16" name="Group 15" descr="&quot;&quot;" title="Branch connector artwork">
          <a:extLst>
            <a:ext uri="{FF2B5EF4-FFF2-40B4-BE49-F238E27FC236}">
              <a16:creationId xmlns:a16="http://schemas.microsoft.com/office/drawing/2014/main" id="{B26A3C44-C58E-4238-A514-7B910E39D56D}"/>
            </a:ext>
          </a:extLst>
        </xdr:cNvPr>
        <xdr:cNvGrpSpPr/>
      </xdr:nvGrpSpPr>
      <xdr:grpSpPr>
        <a:xfrm>
          <a:off x="706516" y="3117906"/>
          <a:ext cx="4489230" cy="83694"/>
          <a:chOff x="711590" y="2824479"/>
          <a:chExt cx="4469720" cy="223406"/>
        </a:xfrm>
      </xdr:grpSpPr>
      <xdr:cxnSp macro="">
        <xdr:nvCxnSpPr>
          <xdr:cNvPr id="17" name="Line 4" descr="&quot;&quot;">
            <a:extLst>
              <a:ext uri="{FF2B5EF4-FFF2-40B4-BE49-F238E27FC236}">
                <a16:creationId xmlns:a16="http://schemas.microsoft.com/office/drawing/2014/main" id="{0C15FD07-0CCE-E67C-F702-F817D38BC227}"/>
              </a:ext>
            </a:extLst>
          </xdr:cNvPr>
          <xdr:cNvCxnSpPr/>
        </xdr:nvCxnSpPr>
        <xdr:spPr>
          <a:xfrm>
            <a:off x="2946450" y="2824479"/>
            <a:ext cx="1" cy="223406"/>
          </a:xfrm>
          <a:prstGeom prst="line">
            <a:avLst/>
          </a:prstGeom>
          <a:ln w="9525">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8" name="Line 2" descr="&quot;&quot;">
            <a:extLst>
              <a:ext uri="{FF2B5EF4-FFF2-40B4-BE49-F238E27FC236}">
                <a16:creationId xmlns:a16="http://schemas.microsoft.com/office/drawing/2014/main" id="{20A0AF78-EB6B-389E-194B-88B3A2A51F34}"/>
              </a:ext>
            </a:extLst>
          </xdr:cNvPr>
          <xdr:cNvCxnSpPr/>
        </xdr:nvCxnSpPr>
        <xdr:spPr>
          <a:xfrm>
            <a:off x="711590" y="2827860"/>
            <a:ext cx="4469720" cy="0"/>
          </a:xfrm>
          <a:prstGeom prst="line">
            <a:avLst/>
          </a:prstGeom>
          <a:ln w="9525">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xdr:col>
      <xdr:colOff>9582</xdr:colOff>
      <xdr:row>8</xdr:row>
      <xdr:rowOff>108008</xdr:rowOff>
    </xdr:from>
    <xdr:to>
      <xdr:col>8</xdr:col>
      <xdr:colOff>3561</xdr:colOff>
      <xdr:row>9</xdr:row>
      <xdr:rowOff>1202</xdr:rowOff>
    </xdr:to>
    <xdr:grpSp>
      <xdr:nvGrpSpPr>
        <xdr:cNvPr id="19" name="Group 18" descr="&quot;&quot;" title="Branch connector artwork">
          <a:extLst>
            <a:ext uri="{FF2B5EF4-FFF2-40B4-BE49-F238E27FC236}">
              <a16:creationId xmlns:a16="http://schemas.microsoft.com/office/drawing/2014/main" id="{BD4F5701-5612-495F-85DB-91A76F0B9225}"/>
            </a:ext>
          </a:extLst>
        </xdr:cNvPr>
        <xdr:cNvGrpSpPr/>
      </xdr:nvGrpSpPr>
      <xdr:grpSpPr>
        <a:xfrm>
          <a:off x="6305607" y="3117908"/>
          <a:ext cx="4470729" cy="83694"/>
          <a:chOff x="711590" y="2824479"/>
          <a:chExt cx="4469720" cy="223406"/>
        </a:xfrm>
      </xdr:grpSpPr>
      <xdr:cxnSp macro="">
        <xdr:nvCxnSpPr>
          <xdr:cNvPr id="20" name="Line 4" descr="&quot;&quot;">
            <a:extLst>
              <a:ext uri="{FF2B5EF4-FFF2-40B4-BE49-F238E27FC236}">
                <a16:creationId xmlns:a16="http://schemas.microsoft.com/office/drawing/2014/main" id="{CA2400BB-58AB-6531-A0E5-F52458BB2847}"/>
              </a:ext>
            </a:extLst>
          </xdr:cNvPr>
          <xdr:cNvCxnSpPr/>
        </xdr:nvCxnSpPr>
        <xdr:spPr>
          <a:xfrm>
            <a:off x="2946450" y="2824479"/>
            <a:ext cx="1" cy="223406"/>
          </a:xfrm>
          <a:prstGeom prst="line">
            <a:avLst/>
          </a:prstGeom>
          <a:ln w="9525">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Line 2" descr="&quot;&quot;">
            <a:extLst>
              <a:ext uri="{FF2B5EF4-FFF2-40B4-BE49-F238E27FC236}">
                <a16:creationId xmlns:a16="http://schemas.microsoft.com/office/drawing/2014/main" id="{3DF85E57-CF3D-393B-AC43-487BB737D263}"/>
              </a:ext>
            </a:extLst>
          </xdr:cNvPr>
          <xdr:cNvCxnSpPr/>
        </xdr:nvCxnSpPr>
        <xdr:spPr>
          <a:xfrm>
            <a:off x="711590" y="2827860"/>
            <a:ext cx="4469720" cy="0"/>
          </a:xfrm>
          <a:prstGeom prst="line">
            <a:avLst/>
          </a:prstGeom>
          <a:ln w="9525">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xdr:col>
      <xdr:colOff>11191</xdr:colOff>
      <xdr:row>8</xdr:row>
      <xdr:rowOff>108006</xdr:rowOff>
    </xdr:from>
    <xdr:to>
      <xdr:col>8</xdr:col>
      <xdr:colOff>14146</xdr:colOff>
      <xdr:row>9</xdr:row>
      <xdr:rowOff>1200</xdr:rowOff>
    </xdr:to>
    <xdr:grpSp>
      <xdr:nvGrpSpPr>
        <xdr:cNvPr id="22" name="Group 21" descr="&quot;&quot;" title="Branch connector artwork">
          <a:extLst>
            <a:ext uri="{FF2B5EF4-FFF2-40B4-BE49-F238E27FC236}">
              <a16:creationId xmlns:a16="http://schemas.microsoft.com/office/drawing/2014/main" id="{0BD420BC-493F-4DF9-8173-D8D3FF68E3E4}"/>
            </a:ext>
          </a:extLst>
        </xdr:cNvPr>
        <xdr:cNvGrpSpPr/>
      </xdr:nvGrpSpPr>
      <xdr:grpSpPr>
        <a:xfrm>
          <a:off x="6307216" y="3117906"/>
          <a:ext cx="4479705" cy="83694"/>
          <a:chOff x="711590" y="2824479"/>
          <a:chExt cx="4469720" cy="223406"/>
        </a:xfrm>
      </xdr:grpSpPr>
      <xdr:cxnSp macro="">
        <xdr:nvCxnSpPr>
          <xdr:cNvPr id="23" name="Line 4" descr="&quot;&quot;">
            <a:extLst>
              <a:ext uri="{FF2B5EF4-FFF2-40B4-BE49-F238E27FC236}">
                <a16:creationId xmlns:a16="http://schemas.microsoft.com/office/drawing/2014/main" id="{40302A72-B2E9-886A-A65D-ED7CD263B733}"/>
              </a:ext>
            </a:extLst>
          </xdr:cNvPr>
          <xdr:cNvCxnSpPr/>
        </xdr:nvCxnSpPr>
        <xdr:spPr>
          <a:xfrm>
            <a:off x="2946450" y="2824479"/>
            <a:ext cx="1" cy="223406"/>
          </a:xfrm>
          <a:prstGeom prst="line">
            <a:avLst/>
          </a:prstGeom>
          <a:ln w="9525">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4" name="Line 2" descr="&quot;&quot;">
            <a:extLst>
              <a:ext uri="{FF2B5EF4-FFF2-40B4-BE49-F238E27FC236}">
                <a16:creationId xmlns:a16="http://schemas.microsoft.com/office/drawing/2014/main" id="{BF7D8D0A-29B4-C4F3-28D1-552C433C7337}"/>
              </a:ext>
            </a:extLst>
          </xdr:cNvPr>
          <xdr:cNvCxnSpPr/>
        </xdr:nvCxnSpPr>
        <xdr:spPr>
          <a:xfrm>
            <a:off x="711590" y="2827860"/>
            <a:ext cx="4469720" cy="0"/>
          </a:xfrm>
          <a:prstGeom prst="line">
            <a:avLst/>
          </a:prstGeom>
          <a:ln w="9525">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xdr:col>
      <xdr:colOff>11191</xdr:colOff>
      <xdr:row>8</xdr:row>
      <xdr:rowOff>108006</xdr:rowOff>
    </xdr:from>
    <xdr:to>
      <xdr:col>8</xdr:col>
      <xdr:colOff>14146</xdr:colOff>
      <xdr:row>9</xdr:row>
      <xdr:rowOff>1200</xdr:rowOff>
    </xdr:to>
    <xdr:grpSp>
      <xdr:nvGrpSpPr>
        <xdr:cNvPr id="25" name="Group 24" descr="&quot;&quot;" title="Branch connector artwork">
          <a:extLst>
            <a:ext uri="{FF2B5EF4-FFF2-40B4-BE49-F238E27FC236}">
              <a16:creationId xmlns:a16="http://schemas.microsoft.com/office/drawing/2014/main" id="{14D43CE8-899E-4329-AFE6-775CB738318D}"/>
            </a:ext>
          </a:extLst>
        </xdr:cNvPr>
        <xdr:cNvGrpSpPr/>
      </xdr:nvGrpSpPr>
      <xdr:grpSpPr>
        <a:xfrm>
          <a:off x="6307216" y="3117906"/>
          <a:ext cx="4479705" cy="83694"/>
          <a:chOff x="711590" y="2824479"/>
          <a:chExt cx="4469720" cy="223406"/>
        </a:xfrm>
      </xdr:grpSpPr>
      <xdr:cxnSp macro="">
        <xdr:nvCxnSpPr>
          <xdr:cNvPr id="26" name="Line 4" descr="&quot;&quot;">
            <a:extLst>
              <a:ext uri="{FF2B5EF4-FFF2-40B4-BE49-F238E27FC236}">
                <a16:creationId xmlns:a16="http://schemas.microsoft.com/office/drawing/2014/main" id="{8817D70B-4169-1373-5C95-B31DE279DF73}"/>
              </a:ext>
            </a:extLst>
          </xdr:cNvPr>
          <xdr:cNvCxnSpPr/>
        </xdr:nvCxnSpPr>
        <xdr:spPr>
          <a:xfrm>
            <a:off x="2946450" y="2824479"/>
            <a:ext cx="1" cy="223406"/>
          </a:xfrm>
          <a:prstGeom prst="line">
            <a:avLst/>
          </a:prstGeom>
          <a:ln w="9525">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7" name="Line 2" descr="&quot;&quot;">
            <a:extLst>
              <a:ext uri="{FF2B5EF4-FFF2-40B4-BE49-F238E27FC236}">
                <a16:creationId xmlns:a16="http://schemas.microsoft.com/office/drawing/2014/main" id="{561EAA06-9C0E-22FE-E626-7EDEBB40D45B}"/>
              </a:ext>
            </a:extLst>
          </xdr:cNvPr>
          <xdr:cNvCxnSpPr/>
        </xdr:nvCxnSpPr>
        <xdr:spPr>
          <a:xfrm>
            <a:off x="711590" y="2827860"/>
            <a:ext cx="4469720" cy="0"/>
          </a:xfrm>
          <a:prstGeom prst="line">
            <a:avLst/>
          </a:prstGeom>
          <a:ln w="9525">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xdr:col>
      <xdr:colOff>66344</xdr:colOff>
      <xdr:row>5</xdr:row>
      <xdr:rowOff>70006</xdr:rowOff>
    </xdr:from>
    <xdr:to>
      <xdr:col>6</xdr:col>
      <xdr:colOff>748039</xdr:colOff>
      <xdr:row>8</xdr:row>
      <xdr:rowOff>67645</xdr:rowOff>
    </xdr:to>
    <xdr:sp macro="" textlink="">
      <xdr:nvSpPr>
        <xdr:cNvPr id="28" name="Grandfather" descr="&quot;&quot;" title="Father's father">
          <a:extLst>
            <a:ext uri="{FF2B5EF4-FFF2-40B4-BE49-F238E27FC236}">
              <a16:creationId xmlns:a16="http://schemas.microsoft.com/office/drawing/2014/main" id="{391BDB66-DBA2-4854-951B-1537B4072F12}"/>
            </a:ext>
          </a:extLst>
        </xdr:cNvPr>
        <xdr:cNvSpPr/>
      </xdr:nvSpPr>
      <xdr:spPr>
        <a:xfrm>
          <a:off x="6362369" y="2213131"/>
          <a:ext cx="2167595" cy="864414"/>
        </a:xfrm>
        <a:prstGeom prst="rect">
          <a:avLst/>
        </a:prstGeom>
        <a:solidFill>
          <a:schemeClr val="accent4">
            <a:lumMod val="60000"/>
            <a:lumOff val="40000"/>
          </a:schemeClr>
        </a:solidFill>
        <a:ln w="6350">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tIns="45720" rtlCol="0" anchor="ctr"/>
        <a:lstStyle/>
        <a:p>
          <a:pPr marL="0" marR="0" indent="0" algn="ctr">
            <a:spcBef>
              <a:spcPts val="0"/>
            </a:spcBef>
            <a:spcAft>
              <a:spcPts val="0"/>
            </a:spcAft>
          </a:pPr>
          <a:r>
            <a:rPr lang="en-US" sz="1600" b="0" i="0" u="none" strike="noStrike">
              <a:solidFill>
                <a:srgbClr val="000000"/>
              </a:solidFill>
              <a:latin typeface="Cambria"/>
              <a:ea typeface="Cambria"/>
              <a:cs typeface="+mn-cs"/>
            </a:rPr>
            <a:t>Unknown                       </a:t>
          </a:r>
        </a:p>
      </xdr:txBody>
    </xdr:sp>
    <xdr:clientData/>
  </xdr:twoCellAnchor>
  <xdr:twoCellAnchor>
    <xdr:from>
      <xdr:col>6</xdr:col>
      <xdr:colOff>824973</xdr:colOff>
      <xdr:row>5</xdr:row>
      <xdr:rowOff>70006</xdr:rowOff>
    </xdr:from>
    <xdr:to>
      <xdr:col>7</xdr:col>
      <xdr:colOff>1476375</xdr:colOff>
      <xdr:row>8</xdr:row>
      <xdr:rowOff>67645</xdr:rowOff>
    </xdr:to>
    <xdr:sp macro="" textlink="">
      <xdr:nvSpPr>
        <xdr:cNvPr id="30" name="Grandfather" descr="&quot;&quot;" title="Father's father">
          <a:extLst>
            <a:ext uri="{FF2B5EF4-FFF2-40B4-BE49-F238E27FC236}">
              <a16:creationId xmlns:a16="http://schemas.microsoft.com/office/drawing/2014/main" id="{4204AE97-8470-490E-B8E6-82F1987332D1}"/>
            </a:ext>
          </a:extLst>
        </xdr:cNvPr>
        <xdr:cNvSpPr/>
      </xdr:nvSpPr>
      <xdr:spPr>
        <a:xfrm>
          <a:off x="8606898" y="2213131"/>
          <a:ext cx="2146827" cy="864414"/>
        </a:xfrm>
        <a:prstGeom prst="rect">
          <a:avLst/>
        </a:prstGeom>
        <a:solidFill>
          <a:schemeClr val="accent4">
            <a:lumMod val="60000"/>
            <a:lumOff val="40000"/>
          </a:schemeClr>
        </a:solidFill>
        <a:ln w="6350">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tIns="45720" rtlCol="0" anchor="ctr"/>
        <a:lstStyle/>
        <a:p>
          <a:pPr marL="0" marR="0" indent="0" algn="ctr">
            <a:spcBef>
              <a:spcPts val="0"/>
            </a:spcBef>
            <a:spcAft>
              <a:spcPts val="0"/>
            </a:spcAft>
          </a:pPr>
          <a:r>
            <a:rPr lang="en-US" sz="1600" b="0" i="0" u="none" strike="noStrike">
              <a:solidFill>
                <a:srgbClr val="000000"/>
              </a:solidFill>
              <a:latin typeface="Cambria"/>
              <a:ea typeface="Cambria"/>
              <a:cs typeface="+mn-cs"/>
            </a:rPr>
            <a:t>Unknown                       </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5</xdr:col>
      <xdr:colOff>18719</xdr:colOff>
      <xdr:row>5</xdr:row>
      <xdr:rowOff>108106</xdr:rowOff>
    </xdr:from>
    <xdr:to>
      <xdr:col>6</xdr:col>
      <xdr:colOff>729143</xdr:colOff>
      <xdr:row>8</xdr:row>
      <xdr:rowOff>54457</xdr:rowOff>
    </xdr:to>
    <xdr:sp macro="" textlink="'Family Tree'!P263">
      <xdr:nvSpPr>
        <xdr:cNvPr id="13" name="Grandfather" descr="&quot;&quot;" title="Father's father">
          <a:extLst>
            <a:ext uri="{FF2B5EF4-FFF2-40B4-BE49-F238E27FC236}">
              <a16:creationId xmlns:a16="http://schemas.microsoft.com/office/drawing/2014/main" id="{1F95D5ED-348C-4071-930A-09B62DDCD011}"/>
            </a:ext>
          </a:extLst>
        </xdr:cNvPr>
        <xdr:cNvSpPr/>
      </xdr:nvSpPr>
      <xdr:spPr>
        <a:xfrm>
          <a:off x="6381419" y="2251231"/>
          <a:ext cx="2196324" cy="870276"/>
        </a:xfrm>
        <a:prstGeom prst="rect">
          <a:avLst/>
        </a:prstGeom>
        <a:solidFill>
          <a:schemeClr val="accent3">
            <a:lumMod val="60000"/>
            <a:lumOff val="40000"/>
          </a:schemeClr>
        </a:solidFill>
        <a:ln w="6350">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tIns="45720" rtlCol="0" anchor="ctr"/>
        <a:lstStyle/>
        <a:p>
          <a:pPr marL="0" marR="0" indent="0" algn="ctr">
            <a:spcBef>
              <a:spcPts val="0"/>
            </a:spcBef>
            <a:spcAft>
              <a:spcPts val="0"/>
            </a:spcAft>
          </a:pPr>
          <a:fld id="{0DF7F0D2-7570-4AEC-976D-DB34F3019475}" type="TxLink">
            <a:rPr lang="en-US" sz="1600" b="0" i="0" u="none" strike="noStrike">
              <a:solidFill>
                <a:srgbClr val="000000"/>
              </a:solidFill>
              <a:latin typeface="Cambria"/>
              <a:ea typeface="Cambria"/>
              <a:cs typeface="+mn-cs"/>
            </a:rPr>
            <a:pPr marL="0" marR="0" indent="0" algn="ctr">
              <a:spcBef>
                <a:spcPts val="0"/>
              </a:spcBef>
              <a:spcAft>
                <a:spcPts val="0"/>
              </a:spcAft>
            </a:pPr>
            <a:t>Thomas Fallona</a:t>
          </a:fld>
          <a:endParaRPr lang="en-US" sz="1600" b="0" i="0" u="none" strike="noStrike">
            <a:solidFill>
              <a:srgbClr val="000000"/>
            </a:solidFill>
            <a:latin typeface="Cambria"/>
            <a:ea typeface="+mn-ea"/>
            <a:cs typeface="+mn-cs"/>
          </a:endParaRPr>
        </a:p>
      </xdr:txBody>
    </xdr:sp>
    <xdr:clientData/>
  </xdr:twoCellAnchor>
  <xdr:twoCellAnchor>
    <xdr:from>
      <xdr:col>6</xdr:col>
      <xdr:colOff>796399</xdr:colOff>
      <xdr:row>5</xdr:row>
      <xdr:rowOff>108106</xdr:rowOff>
    </xdr:from>
    <xdr:to>
      <xdr:col>8</xdr:col>
      <xdr:colOff>2808</xdr:colOff>
      <xdr:row>8</xdr:row>
      <xdr:rowOff>54457</xdr:rowOff>
    </xdr:to>
    <xdr:sp macro="" textlink="">
      <xdr:nvSpPr>
        <xdr:cNvPr id="14" name="Grandmother" descr="&quot;&quot;" title="Father's mother">
          <a:extLst>
            <a:ext uri="{FF2B5EF4-FFF2-40B4-BE49-F238E27FC236}">
              <a16:creationId xmlns:a16="http://schemas.microsoft.com/office/drawing/2014/main" id="{2B07A4B9-DCBE-4607-A7AE-71873CBBD560}"/>
            </a:ext>
          </a:extLst>
        </xdr:cNvPr>
        <xdr:cNvSpPr/>
      </xdr:nvSpPr>
      <xdr:spPr>
        <a:xfrm>
          <a:off x="8644999" y="2251231"/>
          <a:ext cx="2197259" cy="870276"/>
        </a:xfrm>
        <a:prstGeom prst="rect">
          <a:avLst/>
        </a:prstGeom>
        <a:solidFill>
          <a:schemeClr val="accent3">
            <a:lumMod val="60000"/>
            <a:lumOff val="40000"/>
          </a:schemeClr>
        </a:solidFill>
        <a:ln w="6350">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tIns="45720" rtlCol="0" anchor="ctr"/>
        <a:lstStyle/>
        <a:p>
          <a:pPr marL="0" marR="0" indent="0" algn="ctr">
            <a:spcBef>
              <a:spcPts val="0"/>
            </a:spcBef>
            <a:spcAft>
              <a:spcPts val="0"/>
            </a:spcAft>
          </a:pPr>
          <a:r>
            <a:rPr lang="en-US" sz="1600" b="0" i="0" u="none" strike="noStrike">
              <a:solidFill>
                <a:srgbClr val="000000"/>
              </a:solidFill>
              <a:latin typeface="Cambria"/>
              <a:ea typeface="Cambria"/>
              <a:cs typeface="+mn-cs"/>
            </a:rPr>
            <a:t>Unknown</a:t>
          </a:r>
        </a:p>
        <a:p>
          <a:pPr marL="0" marR="0" indent="0" algn="ctr">
            <a:spcBef>
              <a:spcPts val="0"/>
            </a:spcBef>
            <a:spcAft>
              <a:spcPts val="0"/>
            </a:spcAft>
          </a:pPr>
          <a:endParaRPr lang="en-US" sz="1600" b="0" i="0" u="none" strike="noStrike">
            <a:solidFill>
              <a:srgbClr val="000000"/>
            </a:solidFill>
            <a:latin typeface="Cambria"/>
            <a:ea typeface="Cambria"/>
            <a:cs typeface="+mn-cs"/>
          </a:endParaRPr>
        </a:p>
      </xdr:txBody>
    </xdr:sp>
    <xdr:clientData/>
  </xdr:twoCellAnchor>
  <xdr:twoCellAnchor>
    <xdr:from>
      <xdr:col>5</xdr:col>
      <xdr:colOff>11191</xdr:colOff>
      <xdr:row>8</xdr:row>
      <xdr:rowOff>108006</xdr:rowOff>
    </xdr:from>
    <xdr:to>
      <xdr:col>8</xdr:col>
      <xdr:colOff>14146</xdr:colOff>
      <xdr:row>9</xdr:row>
      <xdr:rowOff>1200</xdr:rowOff>
    </xdr:to>
    <xdr:grpSp>
      <xdr:nvGrpSpPr>
        <xdr:cNvPr id="15" name="Group 14" descr="&quot;&quot;" title="Branch connector artwork">
          <a:extLst>
            <a:ext uri="{FF2B5EF4-FFF2-40B4-BE49-F238E27FC236}">
              <a16:creationId xmlns:a16="http://schemas.microsoft.com/office/drawing/2014/main" id="{7A052389-31F3-4443-8A4E-07CEA31A5047}"/>
            </a:ext>
          </a:extLst>
        </xdr:cNvPr>
        <xdr:cNvGrpSpPr/>
      </xdr:nvGrpSpPr>
      <xdr:grpSpPr>
        <a:xfrm>
          <a:off x="6371774" y="3177173"/>
          <a:ext cx="4469122" cy="358860"/>
          <a:chOff x="711590" y="2824479"/>
          <a:chExt cx="4469720" cy="223406"/>
        </a:xfrm>
      </xdr:grpSpPr>
      <xdr:cxnSp macro="">
        <xdr:nvCxnSpPr>
          <xdr:cNvPr id="16" name="Line 4" descr="&quot;&quot;">
            <a:extLst>
              <a:ext uri="{FF2B5EF4-FFF2-40B4-BE49-F238E27FC236}">
                <a16:creationId xmlns:a16="http://schemas.microsoft.com/office/drawing/2014/main" id="{E5454647-09FB-494D-BE24-9C34666D263C}"/>
              </a:ext>
            </a:extLst>
          </xdr:cNvPr>
          <xdr:cNvCxnSpPr/>
        </xdr:nvCxnSpPr>
        <xdr:spPr>
          <a:xfrm>
            <a:off x="2946450" y="2824479"/>
            <a:ext cx="1" cy="223406"/>
          </a:xfrm>
          <a:prstGeom prst="line">
            <a:avLst/>
          </a:prstGeom>
          <a:ln w="9525">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7" name="Line 2" descr="&quot;&quot;">
            <a:extLst>
              <a:ext uri="{FF2B5EF4-FFF2-40B4-BE49-F238E27FC236}">
                <a16:creationId xmlns:a16="http://schemas.microsoft.com/office/drawing/2014/main" id="{988AF42B-9B9C-4D2D-A34E-BC9771CCF829}"/>
              </a:ext>
            </a:extLst>
          </xdr:cNvPr>
          <xdr:cNvCxnSpPr/>
        </xdr:nvCxnSpPr>
        <xdr:spPr>
          <a:xfrm>
            <a:off x="711590" y="2827860"/>
            <a:ext cx="4469720" cy="0"/>
          </a:xfrm>
          <a:prstGeom prst="line">
            <a:avLst/>
          </a:prstGeom>
          <a:ln w="9525">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17110</xdr:colOff>
      <xdr:row>5</xdr:row>
      <xdr:rowOff>108108</xdr:rowOff>
    </xdr:from>
    <xdr:to>
      <xdr:col>2</xdr:col>
      <xdr:colOff>761999</xdr:colOff>
      <xdr:row>8</xdr:row>
      <xdr:rowOff>9525</xdr:rowOff>
    </xdr:to>
    <xdr:sp macro="" textlink="">
      <xdr:nvSpPr>
        <xdr:cNvPr id="18" name="Grandfather" descr="&quot;&quot;" title="Father's father">
          <a:extLst>
            <a:ext uri="{FF2B5EF4-FFF2-40B4-BE49-F238E27FC236}">
              <a16:creationId xmlns:a16="http://schemas.microsoft.com/office/drawing/2014/main" id="{81A1D36C-0B3D-4F27-B424-AFAF30C382C7}"/>
            </a:ext>
          </a:extLst>
        </xdr:cNvPr>
        <xdr:cNvSpPr/>
      </xdr:nvSpPr>
      <xdr:spPr>
        <a:xfrm>
          <a:off x="712435" y="2251233"/>
          <a:ext cx="2230789" cy="825342"/>
        </a:xfrm>
        <a:prstGeom prst="rect">
          <a:avLst/>
        </a:prstGeom>
        <a:solidFill>
          <a:schemeClr val="accent3">
            <a:lumMod val="60000"/>
            <a:lumOff val="40000"/>
          </a:schemeClr>
        </a:solidFill>
        <a:ln w="6350">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tIns="45720" rtlCol="0" anchor="ctr"/>
        <a:lstStyle/>
        <a:p>
          <a:pPr marL="0" marR="0" indent="0" algn="ctr">
            <a:spcBef>
              <a:spcPts val="0"/>
            </a:spcBef>
            <a:spcAft>
              <a:spcPts val="0"/>
            </a:spcAft>
          </a:pPr>
          <a:r>
            <a:rPr lang="en-US" sz="1600" b="0" i="0" u="none" strike="noStrike">
              <a:solidFill>
                <a:sysClr val="windowText" lastClr="000000"/>
              </a:solidFill>
              <a:latin typeface="Cambria"/>
              <a:cs typeface="+mn-cs"/>
            </a:rPr>
            <a:t>Unknown</a:t>
          </a:r>
        </a:p>
        <a:p>
          <a:pPr marL="0" marR="0" indent="0" algn="ctr">
            <a:spcBef>
              <a:spcPts val="0"/>
            </a:spcBef>
            <a:spcAft>
              <a:spcPts val="0"/>
            </a:spcAft>
          </a:pPr>
          <a:r>
            <a:rPr lang="en-US" sz="1600" b="0" i="0" u="none" strike="noStrike">
              <a:solidFill>
                <a:sysClr val="windowText" lastClr="000000"/>
              </a:solidFill>
              <a:latin typeface="Cambria"/>
              <a:cs typeface="+mn-cs"/>
            </a:rPr>
            <a:t>                                                                                                             </a:t>
          </a:r>
        </a:p>
      </xdr:txBody>
    </xdr:sp>
    <xdr:clientData/>
  </xdr:twoCellAnchor>
  <xdr:twoCellAnchor>
    <xdr:from>
      <xdr:col>2</xdr:col>
      <xdr:colOff>847726</xdr:colOff>
      <xdr:row>5</xdr:row>
      <xdr:rowOff>114300</xdr:rowOff>
    </xdr:from>
    <xdr:to>
      <xdr:col>4</xdr:col>
      <xdr:colOff>9525</xdr:colOff>
      <xdr:row>8</xdr:row>
      <xdr:rowOff>16358</xdr:rowOff>
    </xdr:to>
    <xdr:sp macro="" textlink="">
      <xdr:nvSpPr>
        <xdr:cNvPr id="19" name="Grandmother" descr="&quot;&quot;" title="Father's mother">
          <a:extLst>
            <a:ext uri="{FF2B5EF4-FFF2-40B4-BE49-F238E27FC236}">
              <a16:creationId xmlns:a16="http://schemas.microsoft.com/office/drawing/2014/main" id="{0EDBF31F-1FF7-41A4-BB1F-38C4F4E022BA}"/>
            </a:ext>
          </a:extLst>
        </xdr:cNvPr>
        <xdr:cNvSpPr/>
      </xdr:nvSpPr>
      <xdr:spPr>
        <a:xfrm>
          <a:off x="3028951" y="2257425"/>
          <a:ext cx="2162174" cy="825983"/>
        </a:xfrm>
        <a:prstGeom prst="rect">
          <a:avLst/>
        </a:prstGeom>
        <a:solidFill>
          <a:schemeClr val="accent3">
            <a:lumMod val="60000"/>
            <a:lumOff val="40000"/>
          </a:schemeClr>
        </a:solidFill>
        <a:ln w="6350">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tIns="45720" rtlCol="0" anchor="ctr"/>
        <a:lstStyle/>
        <a:p>
          <a:pPr marL="0" marR="0" indent="0" algn="ctr">
            <a:spcBef>
              <a:spcPts val="0"/>
            </a:spcBef>
            <a:spcAft>
              <a:spcPts val="0"/>
            </a:spcAft>
          </a:pPr>
          <a:r>
            <a:rPr lang="en-US" sz="1600" b="0" i="0" u="none" strike="noStrike">
              <a:solidFill>
                <a:srgbClr val="000000"/>
              </a:solidFill>
              <a:latin typeface="Cambria"/>
              <a:ea typeface="Cambria"/>
              <a:cs typeface="+mn-cs"/>
            </a:rPr>
            <a:t>Unknown</a:t>
          </a:r>
        </a:p>
        <a:p>
          <a:pPr marL="0" marR="0" indent="0" algn="ctr">
            <a:spcBef>
              <a:spcPts val="0"/>
            </a:spcBef>
            <a:spcAft>
              <a:spcPts val="0"/>
            </a:spcAft>
          </a:pPr>
          <a:endParaRPr lang="en-US" sz="1600" b="0" i="0" u="none" strike="noStrike">
            <a:solidFill>
              <a:srgbClr val="000000"/>
            </a:solidFill>
            <a:latin typeface="Cambria"/>
            <a:ea typeface="Cambria"/>
            <a:cs typeface="+mn-cs"/>
          </a:endParaRPr>
        </a:p>
      </xdr:txBody>
    </xdr:sp>
    <xdr:clientData/>
  </xdr:twoCellAnchor>
  <xdr:twoCellAnchor>
    <xdr:from>
      <xdr:col>1</xdr:col>
      <xdr:colOff>9582</xdr:colOff>
      <xdr:row>8</xdr:row>
      <xdr:rowOff>108008</xdr:rowOff>
    </xdr:from>
    <xdr:to>
      <xdr:col>4</xdr:col>
      <xdr:colOff>3561</xdr:colOff>
      <xdr:row>9</xdr:row>
      <xdr:rowOff>1202</xdr:rowOff>
    </xdr:to>
    <xdr:grpSp>
      <xdr:nvGrpSpPr>
        <xdr:cNvPr id="20" name="Group 19" descr="&quot;&quot;" title="Branch connector artwork">
          <a:extLst>
            <a:ext uri="{FF2B5EF4-FFF2-40B4-BE49-F238E27FC236}">
              <a16:creationId xmlns:a16="http://schemas.microsoft.com/office/drawing/2014/main" id="{8D8166CA-349B-4ADA-B7D7-F6F139F8C44B}"/>
            </a:ext>
          </a:extLst>
        </xdr:cNvPr>
        <xdr:cNvGrpSpPr/>
      </xdr:nvGrpSpPr>
      <xdr:grpSpPr>
        <a:xfrm>
          <a:off x="708082" y="3177175"/>
          <a:ext cx="4470729" cy="358860"/>
          <a:chOff x="711590" y="2824479"/>
          <a:chExt cx="4469720" cy="223406"/>
        </a:xfrm>
      </xdr:grpSpPr>
      <xdr:cxnSp macro="">
        <xdr:nvCxnSpPr>
          <xdr:cNvPr id="21" name="Line 4" descr="&quot;&quot;">
            <a:extLst>
              <a:ext uri="{FF2B5EF4-FFF2-40B4-BE49-F238E27FC236}">
                <a16:creationId xmlns:a16="http://schemas.microsoft.com/office/drawing/2014/main" id="{CA412427-CAC5-4E88-815A-64FCE43986BD}"/>
              </a:ext>
            </a:extLst>
          </xdr:cNvPr>
          <xdr:cNvCxnSpPr/>
        </xdr:nvCxnSpPr>
        <xdr:spPr>
          <a:xfrm>
            <a:off x="2946450" y="2824479"/>
            <a:ext cx="1" cy="223406"/>
          </a:xfrm>
          <a:prstGeom prst="line">
            <a:avLst/>
          </a:prstGeom>
          <a:ln w="9525">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2" name="Line 2" descr="&quot;&quot;">
            <a:extLst>
              <a:ext uri="{FF2B5EF4-FFF2-40B4-BE49-F238E27FC236}">
                <a16:creationId xmlns:a16="http://schemas.microsoft.com/office/drawing/2014/main" id="{95E6BEAF-EC9C-485B-AB89-FE1F32701148}"/>
              </a:ext>
            </a:extLst>
          </xdr:cNvPr>
          <xdr:cNvCxnSpPr/>
        </xdr:nvCxnSpPr>
        <xdr:spPr>
          <a:xfrm>
            <a:off x="711590" y="2827860"/>
            <a:ext cx="4469720" cy="0"/>
          </a:xfrm>
          <a:prstGeom prst="line">
            <a:avLst/>
          </a:prstGeom>
          <a:ln w="9525">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7</xdr:col>
      <xdr:colOff>660694</xdr:colOff>
      <xdr:row>0</xdr:row>
      <xdr:rowOff>359972</xdr:rowOff>
    </xdr:from>
    <xdr:to>
      <xdr:col>7</xdr:col>
      <xdr:colOff>1483654</xdr:colOff>
      <xdr:row>1</xdr:row>
      <xdr:rowOff>392357</xdr:rowOff>
    </xdr:to>
    <xdr:sp macro="" textlink="">
      <xdr:nvSpPr>
        <xdr:cNvPr id="23" name="Back" descr="Click to return to tree" title="Back to Tree">
          <a:hlinkClick xmlns:r="http://schemas.openxmlformats.org/officeDocument/2006/relationships" r:id="rId1" tooltip="Click to return to tree"/>
          <a:extLst>
            <a:ext uri="{FF2B5EF4-FFF2-40B4-BE49-F238E27FC236}">
              <a16:creationId xmlns:a16="http://schemas.microsoft.com/office/drawing/2014/main" id="{0DE5B410-90FD-492A-AFA0-CD74FD952970}"/>
            </a:ext>
          </a:extLst>
        </xdr:cNvPr>
        <xdr:cNvSpPr>
          <a:spLocks/>
        </xdr:cNvSpPr>
      </xdr:nvSpPr>
      <xdr:spPr>
        <a:xfrm>
          <a:off x="10004719" y="359972"/>
          <a:ext cx="822960" cy="822960"/>
        </a:xfrm>
        <a:prstGeom prst="ellipse">
          <a:avLst/>
        </a:prstGeom>
        <a:solidFill>
          <a:schemeClr val="bg1">
            <a:lumMod val="75000"/>
          </a:schemeClr>
        </a:solidFill>
        <a:ln w="6350">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050" b="0" i="0" u="none" strike="noStrike" kern="0" cap="none" spc="0" normalizeH="0" baseline="0" noProof="0">
              <a:ln>
                <a:noFill/>
              </a:ln>
              <a:solidFill>
                <a:schemeClr val="bg2"/>
              </a:solidFill>
              <a:effectLst/>
              <a:uLnTx/>
              <a:uFillTx/>
              <a:latin typeface="+mj-lt"/>
              <a:ea typeface="+mn-ea"/>
              <a:cs typeface="+mn-cs"/>
            </a:rPr>
            <a:t>BACK TO TREE</a:t>
          </a:r>
        </a:p>
      </xdr:txBody>
    </xdr:sp>
    <xdr:clientData fPrintsWithSheet="0"/>
  </xdr:twoCellAnchor>
</xdr:wsDr>
</file>

<file path=xl/drawings/drawing26.xml><?xml version="1.0" encoding="utf-8"?>
<xdr:wsDr xmlns:xdr="http://schemas.openxmlformats.org/drawingml/2006/spreadsheetDrawing" xmlns:a="http://schemas.openxmlformats.org/drawingml/2006/main">
  <xdr:twoCellAnchor>
    <xdr:from>
      <xdr:col>5</xdr:col>
      <xdr:colOff>18719</xdr:colOff>
      <xdr:row>5</xdr:row>
      <xdr:rowOff>108106</xdr:rowOff>
    </xdr:from>
    <xdr:to>
      <xdr:col>6</xdr:col>
      <xdr:colOff>729143</xdr:colOff>
      <xdr:row>8</xdr:row>
      <xdr:rowOff>54457</xdr:rowOff>
    </xdr:to>
    <xdr:sp macro="" textlink="">
      <xdr:nvSpPr>
        <xdr:cNvPr id="13" name="Grandfather" descr="&quot;&quot;" title="Father's father">
          <a:extLst>
            <a:ext uri="{FF2B5EF4-FFF2-40B4-BE49-F238E27FC236}">
              <a16:creationId xmlns:a16="http://schemas.microsoft.com/office/drawing/2014/main" id="{E1DEB833-0C03-4A36-BA1D-A31E5859DF83}"/>
            </a:ext>
          </a:extLst>
        </xdr:cNvPr>
        <xdr:cNvSpPr/>
      </xdr:nvSpPr>
      <xdr:spPr>
        <a:xfrm>
          <a:off x="6381419" y="2251231"/>
          <a:ext cx="2196324" cy="870276"/>
        </a:xfrm>
        <a:prstGeom prst="rect">
          <a:avLst/>
        </a:prstGeom>
        <a:solidFill>
          <a:schemeClr val="accent3">
            <a:lumMod val="60000"/>
            <a:lumOff val="40000"/>
          </a:schemeClr>
        </a:solidFill>
        <a:ln w="6350">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tIns="45720" rtlCol="0" anchor="ctr"/>
        <a:lstStyle/>
        <a:p>
          <a:pPr marL="0" marR="0" indent="0" algn="ctr">
            <a:spcBef>
              <a:spcPts val="0"/>
            </a:spcBef>
            <a:spcAft>
              <a:spcPts val="0"/>
            </a:spcAft>
          </a:pPr>
          <a:r>
            <a:rPr lang="en-US" sz="1600" b="0" i="0" u="none" strike="noStrike">
              <a:solidFill>
                <a:srgbClr val="000000"/>
              </a:solidFill>
              <a:latin typeface="Cambria"/>
              <a:ea typeface="+mn-ea"/>
              <a:cs typeface="+mn-cs"/>
            </a:rPr>
            <a:t>Unknown</a:t>
          </a:r>
        </a:p>
        <a:p>
          <a:pPr marL="0" marR="0" indent="0" algn="ctr">
            <a:spcBef>
              <a:spcPts val="0"/>
            </a:spcBef>
            <a:spcAft>
              <a:spcPts val="0"/>
            </a:spcAft>
          </a:pPr>
          <a:endParaRPr lang="en-US" sz="1600" b="0" i="0" u="none" strike="noStrike">
            <a:solidFill>
              <a:srgbClr val="000000"/>
            </a:solidFill>
            <a:latin typeface="Cambria"/>
            <a:ea typeface="+mn-ea"/>
            <a:cs typeface="+mn-cs"/>
          </a:endParaRPr>
        </a:p>
      </xdr:txBody>
    </xdr:sp>
    <xdr:clientData/>
  </xdr:twoCellAnchor>
  <xdr:twoCellAnchor>
    <xdr:from>
      <xdr:col>6</xdr:col>
      <xdr:colOff>796399</xdr:colOff>
      <xdr:row>5</xdr:row>
      <xdr:rowOff>108106</xdr:rowOff>
    </xdr:from>
    <xdr:to>
      <xdr:col>8</xdr:col>
      <xdr:colOff>2808</xdr:colOff>
      <xdr:row>8</xdr:row>
      <xdr:rowOff>54457</xdr:rowOff>
    </xdr:to>
    <xdr:sp macro="" textlink="">
      <xdr:nvSpPr>
        <xdr:cNvPr id="14" name="Grandmother" descr="&quot;&quot;" title="Father's mother">
          <a:extLst>
            <a:ext uri="{FF2B5EF4-FFF2-40B4-BE49-F238E27FC236}">
              <a16:creationId xmlns:a16="http://schemas.microsoft.com/office/drawing/2014/main" id="{32E12EA2-0194-426E-9A0D-3E4630AA1F37}"/>
            </a:ext>
          </a:extLst>
        </xdr:cNvPr>
        <xdr:cNvSpPr/>
      </xdr:nvSpPr>
      <xdr:spPr>
        <a:xfrm>
          <a:off x="8644999" y="2251231"/>
          <a:ext cx="2197259" cy="870276"/>
        </a:xfrm>
        <a:prstGeom prst="rect">
          <a:avLst/>
        </a:prstGeom>
        <a:solidFill>
          <a:schemeClr val="accent3">
            <a:lumMod val="60000"/>
            <a:lumOff val="40000"/>
          </a:schemeClr>
        </a:solidFill>
        <a:ln w="6350">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tIns="45720" rtlCol="0" anchor="ctr"/>
        <a:lstStyle/>
        <a:p>
          <a:pPr marL="0" marR="0" indent="0" algn="ctr">
            <a:spcBef>
              <a:spcPts val="0"/>
            </a:spcBef>
            <a:spcAft>
              <a:spcPts val="0"/>
            </a:spcAft>
          </a:pPr>
          <a:r>
            <a:rPr lang="en-US" sz="1600" b="0" i="0" u="none" strike="noStrike">
              <a:solidFill>
                <a:srgbClr val="000000"/>
              </a:solidFill>
              <a:latin typeface="Cambria"/>
              <a:ea typeface="Cambria"/>
              <a:cs typeface="+mn-cs"/>
            </a:rPr>
            <a:t>Unknown</a:t>
          </a:r>
        </a:p>
        <a:p>
          <a:pPr marL="0" marR="0" indent="0" algn="ctr">
            <a:spcBef>
              <a:spcPts val="0"/>
            </a:spcBef>
            <a:spcAft>
              <a:spcPts val="0"/>
            </a:spcAft>
          </a:pPr>
          <a:endParaRPr lang="en-US" sz="1600" b="0" i="0" u="none" strike="noStrike">
            <a:solidFill>
              <a:srgbClr val="000000"/>
            </a:solidFill>
            <a:latin typeface="Cambria"/>
            <a:ea typeface="Cambria"/>
            <a:cs typeface="+mn-cs"/>
          </a:endParaRPr>
        </a:p>
      </xdr:txBody>
    </xdr:sp>
    <xdr:clientData/>
  </xdr:twoCellAnchor>
  <xdr:twoCellAnchor>
    <xdr:from>
      <xdr:col>5</xdr:col>
      <xdr:colOff>11191</xdr:colOff>
      <xdr:row>8</xdr:row>
      <xdr:rowOff>108006</xdr:rowOff>
    </xdr:from>
    <xdr:to>
      <xdr:col>8</xdr:col>
      <xdr:colOff>14146</xdr:colOff>
      <xdr:row>9</xdr:row>
      <xdr:rowOff>1200</xdr:rowOff>
    </xdr:to>
    <xdr:grpSp>
      <xdr:nvGrpSpPr>
        <xdr:cNvPr id="15" name="Group 14" descr="&quot;&quot;" title="Branch connector artwork">
          <a:extLst>
            <a:ext uri="{FF2B5EF4-FFF2-40B4-BE49-F238E27FC236}">
              <a16:creationId xmlns:a16="http://schemas.microsoft.com/office/drawing/2014/main" id="{B704E4AC-0D8D-4FFF-A42E-F6523C697D45}"/>
            </a:ext>
          </a:extLst>
        </xdr:cNvPr>
        <xdr:cNvGrpSpPr/>
      </xdr:nvGrpSpPr>
      <xdr:grpSpPr>
        <a:xfrm>
          <a:off x="6371774" y="3177173"/>
          <a:ext cx="4469122" cy="358860"/>
          <a:chOff x="711590" y="2824479"/>
          <a:chExt cx="4469720" cy="223406"/>
        </a:xfrm>
      </xdr:grpSpPr>
      <xdr:cxnSp macro="">
        <xdr:nvCxnSpPr>
          <xdr:cNvPr id="16" name="Line 4" descr="&quot;&quot;">
            <a:extLst>
              <a:ext uri="{FF2B5EF4-FFF2-40B4-BE49-F238E27FC236}">
                <a16:creationId xmlns:a16="http://schemas.microsoft.com/office/drawing/2014/main" id="{6FC8A0C2-8107-4C03-BC22-F70D8583D7EB}"/>
              </a:ext>
            </a:extLst>
          </xdr:cNvPr>
          <xdr:cNvCxnSpPr/>
        </xdr:nvCxnSpPr>
        <xdr:spPr>
          <a:xfrm>
            <a:off x="2946450" y="2824479"/>
            <a:ext cx="1" cy="223406"/>
          </a:xfrm>
          <a:prstGeom prst="line">
            <a:avLst/>
          </a:prstGeom>
          <a:ln w="9525">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7" name="Line 2" descr="&quot;&quot;">
            <a:extLst>
              <a:ext uri="{FF2B5EF4-FFF2-40B4-BE49-F238E27FC236}">
                <a16:creationId xmlns:a16="http://schemas.microsoft.com/office/drawing/2014/main" id="{60061E30-6330-44F5-BC8F-347ACA637FC4}"/>
              </a:ext>
            </a:extLst>
          </xdr:cNvPr>
          <xdr:cNvCxnSpPr/>
        </xdr:nvCxnSpPr>
        <xdr:spPr>
          <a:xfrm>
            <a:off x="711590" y="2827860"/>
            <a:ext cx="4469720" cy="0"/>
          </a:xfrm>
          <a:prstGeom prst="line">
            <a:avLst/>
          </a:prstGeom>
          <a:ln w="9525">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662694</xdr:colOff>
      <xdr:row>5</xdr:row>
      <xdr:rowOff>76358</xdr:rowOff>
    </xdr:from>
    <xdr:to>
      <xdr:col>2</xdr:col>
      <xdr:colOff>709083</xdr:colOff>
      <xdr:row>7</xdr:row>
      <xdr:rowOff>506942</xdr:rowOff>
    </xdr:to>
    <xdr:sp macro="" textlink="'Family Tree'!O267">
      <xdr:nvSpPr>
        <xdr:cNvPr id="18" name="Grandfather" descr="&quot;&quot;" title="Father's father">
          <a:extLst>
            <a:ext uri="{FF2B5EF4-FFF2-40B4-BE49-F238E27FC236}">
              <a16:creationId xmlns:a16="http://schemas.microsoft.com/office/drawing/2014/main" id="{93A08488-E7ED-4C44-B953-DF071939A732}"/>
            </a:ext>
          </a:extLst>
        </xdr:cNvPr>
        <xdr:cNvSpPr/>
      </xdr:nvSpPr>
      <xdr:spPr>
        <a:xfrm>
          <a:off x="662694" y="2214191"/>
          <a:ext cx="2226556" cy="832751"/>
        </a:xfrm>
        <a:prstGeom prst="rect">
          <a:avLst/>
        </a:prstGeom>
        <a:solidFill>
          <a:schemeClr val="accent3">
            <a:lumMod val="60000"/>
            <a:lumOff val="40000"/>
          </a:schemeClr>
        </a:solidFill>
        <a:ln w="6350">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tIns="45720" rtlCol="0" anchor="ctr"/>
        <a:lstStyle/>
        <a:p>
          <a:pPr marL="0" marR="0" indent="0" algn="ctr">
            <a:spcBef>
              <a:spcPts val="0"/>
            </a:spcBef>
            <a:spcAft>
              <a:spcPts val="0"/>
            </a:spcAft>
          </a:pPr>
          <a:fld id="{9BCDA225-32B3-46C8-BFAD-B472B5970E60}" type="TxLink">
            <a:rPr lang="en-US" sz="1600" b="0" i="0" u="none" strike="noStrike">
              <a:solidFill>
                <a:srgbClr val="000000"/>
              </a:solidFill>
              <a:latin typeface="Cambria"/>
              <a:ea typeface="Cambria"/>
              <a:cs typeface="+mn-cs"/>
            </a:rPr>
            <a:pPr marL="0" marR="0" indent="0" algn="ctr">
              <a:spcBef>
                <a:spcPts val="0"/>
              </a:spcBef>
              <a:spcAft>
                <a:spcPts val="0"/>
              </a:spcAft>
            </a:pPr>
            <a:t>William Ballance                                                              B Approx  1765  -  D April, 1804</a:t>
          </a:fld>
          <a:endParaRPr lang="en-US" sz="1600" b="0" i="0" u="none" strike="noStrike">
            <a:solidFill>
              <a:sysClr val="windowText" lastClr="000000"/>
            </a:solidFill>
            <a:latin typeface="Cambria"/>
            <a:cs typeface="+mn-cs"/>
          </a:endParaRPr>
        </a:p>
      </xdr:txBody>
    </xdr:sp>
    <xdr:clientData/>
  </xdr:twoCellAnchor>
  <xdr:twoCellAnchor>
    <xdr:from>
      <xdr:col>2</xdr:col>
      <xdr:colOff>847726</xdr:colOff>
      <xdr:row>5</xdr:row>
      <xdr:rowOff>114300</xdr:rowOff>
    </xdr:from>
    <xdr:to>
      <xdr:col>4</xdr:col>
      <xdr:colOff>9525</xdr:colOff>
      <xdr:row>8</xdr:row>
      <xdr:rowOff>16358</xdr:rowOff>
    </xdr:to>
    <xdr:sp macro="" textlink="'Family Tree'!P272">
      <xdr:nvSpPr>
        <xdr:cNvPr id="19" name="Grandmother" descr="&quot;&quot;" title="Father's mother">
          <a:extLst>
            <a:ext uri="{FF2B5EF4-FFF2-40B4-BE49-F238E27FC236}">
              <a16:creationId xmlns:a16="http://schemas.microsoft.com/office/drawing/2014/main" id="{98A3E1BE-0C7B-4B4E-9467-60777EDC1752}"/>
            </a:ext>
          </a:extLst>
        </xdr:cNvPr>
        <xdr:cNvSpPr/>
      </xdr:nvSpPr>
      <xdr:spPr>
        <a:xfrm>
          <a:off x="3028951" y="2257425"/>
          <a:ext cx="2162174" cy="825983"/>
        </a:xfrm>
        <a:prstGeom prst="rect">
          <a:avLst/>
        </a:prstGeom>
        <a:solidFill>
          <a:schemeClr val="accent3">
            <a:lumMod val="60000"/>
            <a:lumOff val="40000"/>
          </a:schemeClr>
        </a:solidFill>
        <a:ln w="6350">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tIns="45720" rtlCol="0" anchor="ctr"/>
        <a:lstStyle/>
        <a:p>
          <a:pPr marL="0" marR="0" indent="0" algn="ctr">
            <a:spcBef>
              <a:spcPts val="0"/>
            </a:spcBef>
            <a:spcAft>
              <a:spcPts val="0"/>
            </a:spcAft>
          </a:pPr>
          <a:fld id="{B7CC1009-8083-4D99-B2EC-EF5B7B8327E7}" type="TxLink">
            <a:rPr lang="en-US" sz="1600" b="0" i="0" u="none" strike="noStrike">
              <a:solidFill>
                <a:srgbClr val="000000"/>
              </a:solidFill>
              <a:latin typeface="Cambria"/>
              <a:ea typeface="Cambria"/>
              <a:cs typeface="+mn-cs"/>
            </a:rPr>
            <a:pPr marL="0" marR="0" indent="0" algn="ctr">
              <a:spcBef>
                <a:spcPts val="0"/>
              </a:spcBef>
              <a:spcAft>
                <a:spcPts val="0"/>
              </a:spcAft>
            </a:pPr>
            <a:t>Hannah Carrick                                                                           B approx 1765  - D 1818</a:t>
          </a:fld>
          <a:endParaRPr lang="en-US" sz="1600" b="0" i="0" u="none" strike="noStrike">
            <a:solidFill>
              <a:srgbClr val="000000"/>
            </a:solidFill>
            <a:latin typeface="Cambria"/>
            <a:ea typeface="Cambria"/>
            <a:cs typeface="+mn-cs"/>
          </a:endParaRPr>
        </a:p>
      </xdr:txBody>
    </xdr:sp>
    <xdr:clientData/>
  </xdr:twoCellAnchor>
  <xdr:twoCellAnchor>
    <xdr:from>
      <xdr:col>1</xdr:col>
      <xdr:colOff>9582</xdr:colOff>
      <xdr:row>8</xdr:row>
      <xdr:rowOff>108008</xdr:rowOff>
    </xdr:from>
    <xdr:to>
      <xdr:col>4</xdr:col>
      <xdr:colOff>3561</xdr:colOff>
      <xdr:row>9</xdr:row>
      <xdr:rowOff>1202</xdr:rowOff>
    </xdr:to>
    <xdr:grpSp>
      <xdr:nvGrpSpPr>
        <xdr:cNvPr id="20" name="Group 19" descr="&quot;&quot;" title="Branch connector artwork">
          <a:extLst>
            <a:ext uri="{FF2B5EF4-FFF2-40B4-BE49-F238E27FC236}">
              <a16:creationId xmlns:a16="http://schemas.microsoft.com/office/drawing/2014/main" id="{84BDAAFE-5DF3-4D95-88BD-9CB1B5360D5B}"/>
            </a:ext>
          </a:extLst>
        </xdr:cNvPr>
        <xdr:cNvGrpSpPr/>
      </xdr:nvGrpSpPr>
      <xdr:grpSpPr>
        <a:xfrm>
          <a:off x="708082" y="3177175"/>
          <a:ext cx="4470729" cy="358860"/>
          <a:chOff x="711590" y="2824479"/>
          <a:chExt cx="4469720" cy="223406"/>
        </a:xfrm>
      </xdr:grpSpPr>
      <xdr:cxnSp macro="">
        <xdr:nvCxnSpPr>
          <xdr:cNvPr id="21" name="Line 4" descr="&quot;&quot;">
            <a:extLst>
              <a:ext uri="{FF2B5EF4-FFF2-40B4-BE49-F238E27FC236}">
                <a16:creationId xmlns:a16="http://schemas.microsoft.com/office/drawing/2014/main" id="{9F338469-D804-4D88-AA0F-AFCA8160748C}"/>
              </a:ext>
            </a:extLst>
          </xdr:cNvPr>
          <xdr:cNvCxnSpPr/>
        </xdr:nvCxnSpPr>
        <xdr:spPr>
          <a:xfrm>
            <a:off x="2946450" y="2824479"/>
            <a:ext cx="1" cy="223406"/>
          </a:xfrm>
          <a:prstGeom prst="line">
            <a:avLst/>
          </a:prstGeom>
          <a:ln w="9525">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2" name="Line 2" descr="&quot;&quot;">
            <a:extLst>
              <a:ext uri="{FF2B5EF4-FFF2-40B4-BE49-F238E27FC236}">
                <a16:creationId xmlns:a16="http://schemas.microsoft.com/office/drawing/2014/main" id="{3E15DD97-6DEE-4035-BF07-0FE48C303E99}"/>
              </a:ext>
            </a:extLst>
          </xdr:cNvPr>
          <xdr:cNvCxnSpPr/>
        </xdr:nvCxnSpPr>
        <xdr:spPr>
          <a:xfrm>
            <a:off x="711590" y="2827860"/>
            <a:ext cx="4469720" cy="0"/>
          </a:xfrm>
          <a:prstGeom prst="line">
            <a:avLst/>
          </a:prstGeom>
          <a:ln w="9525">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7</xdr:col>
      <xdr:colOff>660694</xdr:colOff>
      <xdr:row>0</xdr:row>
      <xdr:rowOff>359971</xdr:rowOff>
    </xdr:from>
    <xdr:to>
      <xdr:col>8</xdr:col>
      <xdr:colOff>171109</xdr:colOff>
      <xdr:row>1</xdr:row>
      <xdr:rowOff>575236</xdr:rowOff>
    </xdr:to>
    <xdr:sp macro="" textlink="">
      <xdr:nvSpPr>
        <xdr:cNvPr id="23" name="Back" descr="Click to return to tree" title="Back to Tree">
          <a:hlinkClick xmlns:r="http://schemas.openxmlformats.org/officeDocument/2006/relationships" r:id="rId1" tooltip="Click to return to tree"/>
          <a:extLst>
            <a:ext uri="{FF2B5EF4-FFF2-40B4-BE49-F238E27FC236}">
              <a16:creationId xmlns:a16="http://schemas.microsoft.com/office/drawing/2014/main" id="{E169CE03-59F8-45BE-A56F-DE8D96F7DFA4}"/>
            </a:ext>
          </a:extLst>
        </xdr:cNvPr>
        <xdr:cNvSpPr>
          <a:spLocks/>
        </xdr:cNvSpPr>
      </xdr:nvSpPr>
      <xdr:spPr>
        <a:xfrm>
          <a:off x="10004719" y="359971"/>
          <a:ext cx="1005840" cy="1005840"/>
        </a:xfrm>
        <a:prstGeom prst="ellipse">
          <a:avLst/>
        </a:prstGeom>
        <a:solidFill>
          <a:schemeClr val="bg1">
            <a:lumMod val="75000"/>
          </a:schemeClr>
        </a:solidFill>
        <a:ln w="6350">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050" b="0" i="0" u="none" strike="noStrike" kern="0" cap="none" spc="0" normalizeH="0" baseline="0" noProof="0">
              <a:ln>
                <a:noFill/>
              </a:ln>
              <a:solidFill>
                <a:schemeClr val="bg2"/>
              </a:solidFill>
              <a:effectLst/>
              <a:uLnTx/>
              <a:uFillTx/>
              <a:latin typeface="+mj-lt"/>
              <a:ea typeface="+mn-ea"/>
              <a:cs typeface="+mn-cs"/>
            </a:rPr>
            <a:t>BACK TO TREE</a:t>
          </a:r>
        </a:p>
      </xdr:txBody>
    </xdr:sp>
    <xdr:clientData fPrintsWithSheet="0"/>
  </xdr:twoCellAnchor>
</xdr:wsDr>
</file>

<file path=xl/drawings/drawing27.xml><?xml version="1.0" encoding="utf-8"?>
<xdr:wsDr xmlns:xdr="http://schemas.openxmlformats.org/drawingml/2006/spreadsheetDrawing" xmlns:a="http://schemas.openxmlformats.org/drawingml/2006/main">
  <xdr:twoCellAnchor>
    <xdr:from>
      <xdr:col>4</xdr:col>
      <xdr:colOff>1142669</xdr:colOff>
      <xdr:row>5</xdr:row>
      <xdr:rowOff>31906</xdr:rowOff>
    </xdr:from>
    <xdr:to>
      <xdr:col>6</xdr:col>
      <xdr:colOff>671993</xdr:colOff>
      <xdr:row>7</xdr:row>
      <xdr:rowOff>502132</xdr:rowOff>
    </xdr:to>
    <xdr:sp macro="" textlink="'Family Tree'!P374">
      <xdr:nvSpPr>
        <xdr:cNvPr id="13" name="Grandfather" descr="&quot;&quot;" title="Father's father">
          <a:extLst>
            <a:ext uri="{FF2B5EF4-FFF2-40B4-BE49-F238E27FC236}">
              <a16:creationId xmlns:a16="http://schemas.microsoft.com/office/drawing/2014/main" id="{81CA935F-553C-4335-93C1-DDBE348F232A}"/>
            </a:ext>
          </a:extLst>
        </xdr:cNvPr>
        <xdr:cNvSpPr/>
      </xdr:nvSpPr>
      <xdr:spPr>
        <a:xfrm>
          <a:off x="6324269" y="2175031"/>
          <a:ext cx="2196324" cy="870276"/>
        </a:xfrm>
        <a:prstGeom prst="rect">
          <a:avLst/>
        </a:prstGeom>
        <a:solidFill>
          <a:schemeClr val="accent3">
            <a:lumMod val="60000"/>
            <a:lumOff val="40000"/>
          </a:schemeClr>
        </a:solidFill>
        <a:ln w="6350">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tIns="45720" rtlCol="0" anchor="ctr"/>
        <a:lstStyle/>
        <a:p>
          <a:pPr marL="0" marR="0" indent="0" algn="ctr">
            <a:spcBef>
              <a:spcPts val="0"/>
            </a:spcBef>
            <a:spcAft>
              <a:spcPts val="0"/>
            </a:spcAft>
          </a:pPr>
          <a:fld id="{CD138ACF-15CE-49A1-BB44-F384FB354389}" type="TxLink">
            <a:rPr lang="en-US" sz="1600" b="0" i="0" u="none" strike="noStrike">
              <a:solidFill>
                <a:srgbClr val="000000"/>
              </a:solidFill>
              <a:latin typeface="Cambria"/>
              <a:ea typeface="Cambria"/>
              <a:cs typeface="+mn-cs"/>
            </a:rPr>
            <a:pPr marL="0" marR="0" indent="0" algn="ctr">
              <a:spcBef>
                <a:spcPts val="0"/>
              </a:spcBef>
              <a:spcAft>
                <a:spcPts val="0"/>
              </a:spcAft>
            </a:pPr>
            <a:t>James Davidson                                         </a:t>
          </a:fld>
          <a:endParaRPr lang="en-US" sz="1600" b="0" i="0" u="none" strike="noStrike">
            <a:solidFill>
              <a:srgbClr val="000000"/>
            </a:solidFill>
            <a:latin typeface="Cambria"/>
            <a:cs typeface="+mn-cs"/>
          </a:endParaRPr>
        </a:p>
      </xdr:txBody>
    </xdr:sp>
    <xdr:clientData/>
  </xdr:twoCellAnchor>
  <xdr:twoCellAnchor>
    <xdr:from>
      <xdr:col>6</xdr:col>
      <xdr:colOff>720199</xdr:colOff>
      <xdr:row>5</xdr:row>
      <xdr:rowOff>50956</xdr:rowOff>
    </xdr:from>
    <xdr:to>
      <xdr:col>7</xdr:col>
      <xdr:colOff>1422033</xdr:colOff>
      <xdr:row>7</xdr:row>
      <xdr:rowOff>521182</xdr:rowOff>
    </xdr:to>
    <xdr:sp macro="" textlink="'Family Tree'!P378">
      <xdr:nvSpPr>
        <xdr:cNvPr id="14" name="Grandmother" descr="&quot;&quot;" title="Father's mother">
          <a:extLst>
            <a:ext uri="{FF2B5EF4-FFF2-40B4-BE49-F238E27FC236}">
              <a16:creationId xmlns:a16="http://schemas.microsoft.com/office/drawing/2014/main" id="{AF96D2C2-3B84-43A1-A15C-1B79CDE1D88E}"/>
            </a:ext>
          </a:extLst>
        </xdr:cNvPr>
        <xdr:cNvSpPr/>
      </xdr:nvSpPr>
      <xdr:spPr>
        <a:xfrm>
          <a:off x="8568799" y="2194081"/>
          <a:ext cx="2197259" cy="870276"/>
        </a:xfrm>
        <a:prstGeom prst="rect">
          <a:avLst/>
        </a:prstGeom>
        <a:solidFill>
          <a:schemeClr val="accent3">
            <a:lumMod val="60000"/>
            <a:lumOff val="40000"/>
          </a:schemeClr>
        </a:solidFill>
        <a:ln w="6350">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tIns="45720" rtlCol="0" anchor="ctr"/>
        <a:lstStyle/>
        <a:p>
          <a:pPr marL="0" marR="0" indent="0" algn="ctr">
            <a:spcBef>
              <a:spcPts val="0"/>
            </a:spcBef>
            <a:spcAft>
              <a:spcPts val="0"/>
            </a:spcAft>
          </a:pPr>
          <a:fld id="{CDF03722-B212-422A-9851-001BDA71733B}" type="TxLink">
            <a:rPr lang="en-US" sz="1600" b="0" i="0" u="none" strike="noStrike">
              <a:solidFill>
                <a:srgbClr val="000000"/>
              </a:solidFill>
              <a:latin typeface="Cambria"/>
              <a:ea typeface="Cambria"/>
              <a:cs typeface="+mn-cs"/>
            </a:rPr>
            <a:pPr marL="0" marR="0" indent="0" algn="ctr">
              <a:spcBef>
                <a:spcPts val="0"/>
              </a:spcBef>
              <a:spcAft>
                <a:spcPts val="0"/>
              </a:spcAft>
            </a:pPr>
            <a:t>Jean Middleton                                                    B approx 1787</a:t>
          </a:fld>
          <a:endParaRPr lang="en-US" sz="1600" b="0" i="0" u="none" strike="noStrike">
            <a:solidFill>
              <a:srgbClr val="000000"/>
            </a:solidFill>
            <a:latin typeface="Cambria"/>
            <a:cs typeface="+mn-cs"/>
          </a:endParaRPr>
        </a:p>
      </xdr:txBody>
    </xdr:sp>
    <xdr:clientData/>
  </xdr:twoCellAnchor>
  <xdr:twoCellAnchor>
    <xdr:from>
      <xdr:col>5</xdr:col>
      <xdr:colOff>11191</xdr:colOff>
      <xdr:row>8</xdr:row>
      <xdr:rowOff>108006</xdr:rowOff>
    </xdr:from>
    <xdr:to>
      <xdr:col>8</xdr:col>
      <xdr:colOff>14146</xdr:colOff>
      <xdr:row>9</xdr:row>
      <xdr:rowOff>1200</xdr:rowOff>
    </xdr:to>
    <xdr:grpSp>
      <xdr:nvGrpSpPr>
        <xdr:cNvPr id="15" name="Group 14" descr="&quot;&quot;" title="Branch connector artwork">
          <a:extLst>
            <a:ext uri="{FF2B5EF4-FFF2-40B4-BE49-F238E27FC236}">
              <a16:creationId xmlns:a16="http://schemas.microsoft.com/office/drawing/2014/main" id="{70D060A3-6C3C-4907-BC6B-BC6649BE988D}"/>
            </a:ext>
          </a:extLst>
        </xdr:cNvPr>
        <xdr:cNvGrpSpPr/>
      </xdr:nvGrpSpPr>
      <xdr:grpSpPr>
        <a:xfrm>
          <a:off x="6373891" y="3175056"/>
          <a:ext cx="4479705" cy="359919"/>
          <a:chOff x="711590" y="2824479"/>
          <a:chExt cx="4469720" cy="223406"/>
        </a:xfrm>
      </xdr:grpSpPr>
      <xdr:cxnSp macro="">
        <xdr:nvCxnSpPr>
          <xdr:cNvPr id="16" name="Line 4" descr="&quot;&quot;">
            <a:extLst>
              <a:ext uri="{FF2B5EF4-FFF2-40B4-BE49-F238E27FC236}">
                <a16:creationId xmlns:a16="http://schemas.microsoft.com/office/drawing/2014/main" id="{8AC8B9BC-0153-4291-85E8-7FE60D9E32D0}"/>
              </a:ext>
            </a:extLst>
          </xdr:cNvPr>
          <xdr:cNvCxnSpPr/>
        </xdr:nvCxnSpPr>
        <xdr:spPr>
          <a:xfrm>
            <a:off x="2946450" y="2824479"/>
            <a:ext cx="1" cy="223406"/>
          </a:xfrm>
          <a:prstGeom prst="line">
            <a:avLst/>
          </a:prstGeom>
          <a:ln w="9525">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7" name="Line 2" descr="&quot;&quot;">
            <a:extLst>
              <a:ext uri="{FF2B5EF4-FFF2-40B4-BE49-F238E27FC236}">
                <a16:creationId xmlns:a16="http://schemas.microsoft.com/office/drawing/2014/main" id="{C0AF97A3-0C4C-42D7-A585-00B9AAE94768}"/>
              </a:ext>
            </a:extLst>
          </xdr:cNvPr>
          <xdr:cNvCxnSpPr/>
        </xdr:nvCxnSpPr>
        <xdr:spPr>
          <a:xfrm>
            <a:off x="711590" y="2827860"/>
            <a:ext cx="4469720" cy="0"/>
          </a:xfrm>
          <a:prstGeom prst="line">
            <a:avLst/>
          </a:prstGeom>
          <a:ln w="9525">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17110</xdr:colOff>
      <xdr:row>5</xdr:row>
      <xdr:rowOff>108108</xdr:rowOff>
    </xdr:from>
    <xdr:to>
      <xdr:col>2</xdr:col>
      <xdr:colOff>761999</xdr:colOff>
      <xdr:row>7</xdr:row>
      <xdr:rowOff>504825</xdr:rowOff>
    </xdr:to>
    <xdr:sp macro="" textlink="">
      <xdr:nvSpPr>
        <xdr:cNvPr id="18" name="Grandfather" descr="&quot;&quot;" title="Father's father">
          <a:extLst>
            <a:ext uri="{FF2B5EF4-FFF2-40B4-BE49-F238E27FC236}">
              <a16:creationId xmlns:a16="http://schemas.microsoft.com/office/drawing/2014/main" id="{866F09DD-7312-4F34-9461-7AD005C86F37}"/>
            </a:ext>
          </a:extLst>
        </xdr:cNvPr>
        <xdr:cNvSpPr/>
      </xdr:nvSpPr>
      <xdr:spPr>
        <a:xfrm>
          <a:off x="712435" y="2251233"/>
          <a:ext cx="2230789" cy="796767"/>
        </a:xfrm>
        <a:prstGeom prst="rect">
          <a:avLst/>
        </a:prstGeom>
        <a:solidFill>
          <a:schemeClr val="accent3">
            <a:lumMod val="60000"/>
            <a:lumOff val="40000"/>
          </a:schemeClr>
        </a:solidFill>
        <a:ln w="6350">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tIns="45720" rtlCol="0" anchor="ctr"/>
        <a:lstStyle/>
        <a:p>
          <a:pPr marL="0" marR="0" indent="0" algn="ctr">
            <a:spcBef>
              <a:spcPts val="0"/>
            </a:spcBef>
            <a:spcAft>
              <a:spcPts val="0"/>
            </a:spcAft>
          </a:pPr>
          <a:r>
            <a:rPr lang="en-US" sz="1600" b="0" i="0" u="none" strike="noStrike">
              <a:solidFill>
                <a:sysClr val="windowText" lastClr="000000"/>
              </a:solidFill>
              <a:latin typeface="Cambria"/>
              <a:cs typeface="+mn-cs"/>
            </a:rPr>
            <a:t>Unknown</a:t>
          </a:r>
        </a:p>
      </xdr:txBody>
    </xdr:sp>
    <xdr:clientData/>
  </xdr:twoCellAnchor>
  <xdr:twoCellAnchor>
    <xdr:from>
      <xdr:col>2</xdr:col>
      <xdr:colOff>885826</xdr:colOff>
      <xdr:row>5</xdr:row>
      <xdr:rowOff>66675</xdr:rowOff>
    </xdr:from>
    <xdr:to>
      <xdr:col>3</xdr:col>
      <xdr:colOff>1466851</xdr:colOff>
      <xdr:row>7</xdr:row>
      <xdr:rowOff>492608</xdr:rowOff>
    </xdr:to>
    <xdr:sp macro="" textlink="">
      <xdr:nvSpPr>
        <xdr:cNvPr id="19" name="Grandmother">
          <a:extLst>
            <a:ext uri="{FF2B5EF4-FFF2-40B4-BE49-F238E27FC236}">
              <a16:creationId xmlns:a16="http://schemas.microsoft.com/office/drawing/2014/main" id="{24CA5F61-F380-431F-A6D3-666F8C77781B}"/>
            </a:ext>
          </a:extLst>
        </xdr:cNvPr>
        <xdr:cNvSpPr/>
      </xdr:nvSpPr>
      <xdr:spPr>
        <a:xfrm>
          <a:off x="3067051" y="2209800"/>
          <a:ext cx="2076450" cy="825983"/>
        </a:xfrm>
        <a:prstGeom prst="rect">
          <a:avLst/>
        </a:prstGeom>
        <a:solidFill>
          <a:schemeClr val="accent3">
            <a:lumMod val="60000"/>
            <a:lumOff val="40000"/>
          </a:schemeClr>
        </a:solidFill>
        <a:ln w="6350">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tIns="45720" rtlCol="0" anchor="ctr"/>
        <a:lstStyle/>
        <a:p>
          <a:pPr marL="0" marR="0" indent="0" algn="ctr">
            <a:spcBef>
              <a:spcPts val="0"/>
            </a:spcBef>
            <a:spcAft>
              <a:spcPts val="0"/>
            </a:spcAft>
          </a:pPr>
          <a:r>
            <a:rPr lang="en-US" sz="1600" b="0" i="0" u="none" strike="noStrike">
              <a:solidFill>
                <a:srgbClr val="000000"/>
              </a:solidFill>
              <a:latin typeface="Cambria"/>
              <a:cs typeface="+mn-cs"/>
            </a:rPr>
            <a:t>Unknown</a:t>
          </a:r>
        </a:p>
      </xdr:txBody>
    </xdr:sp>
    <xdr:clientData/>
  </xdr:twoCellAnchor>
  <xdr:twoCellAnchor>
    <xdr:from>
      <xdr:col>1</xdr:col>
      <xdr:colOff>9582</xdr:colOff>
      <xdr:row>8</xdr:row>
      <xdr:rowOff>108008</xdr:rowOff>
    </xdr:from>
    <xdr:to>
      <xdr:col>4</xdr:col>
      <xdr:colOff>3561</xdr:colOff>
      <xdr:row>9</xdr:row>
      <xdr:rowOff>1202</xdr:rowOff>
    </xdr:to>
    <xdr:grpSp>
      <xdr:nvGrpSpPr>
        <xdr:cNvPr id="20" name="Group 19" descr="&quot;&quot;" title="Branch connector artwork">
          <a:extLst>
            <a:ext uri="{FF2B5EF4-FFF2-40B4-BE49-F238E27FC236}">
              <a16:creationId xmlns:a16="http://schemas.microsoft.com/office/drawing/2014/main" id="{83D51452-8E4A-4164-B3DF-9C04561555FC}"/>
            </a:ext>
          </a:extLst>
        </xdr:cNvPr>
        <xdr:cNvGrpSpPr/>
      </xdr:nvGrpSpPr>
      <xdr:grpSpPr>
        <a:xfrm>
          <a:off x="704907" y="3175058"/>
          <a:ext cx="4480254" cy="359919"/>
          <a:chOff x="711590" y="2824479"/>
          <a:chExt cx="4469720" cy="223406"/>
        </a:xfrm>
      </xdr:grpSpPr>
      <xdr:cxnSp macro="">
        <xdr:nvCxnSpPr>
          <xdr:cNvPr id="21" name="Line 4" descr="&quot;&quot;">
            <a:extLst>
              <a:ext uri="{FF2B5EF4-FFF2-40B4-BE49-F238E27FC236}">
                <a16:creationId xmlns:a16="http://schemas.microsoft.com/office/drawing/2014/main" id="{22C28FD9-032B-461B-9383-CE00EA7BD3DD}"/>
              </a:ext>
            </a:extLst>
          </xdr:cNvPr>
          <xdr:cNvCxnSpPr/>
        </xdr:nvCxnSpPr>
        <xdr:spPr>
          <a:xfrm>
            <a:off x="2946450" y="2824479"/>
            <a:ext cx="1" cy="223406"/>
          </a:xfrm>
          <a:prstGeom prst="line">
            <a:avLst/>
          </a:prstGeom>
          <a:ln w="9525">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2" name="Line 2" descr="&quot;&quot;">
            <a:extLst>
              <a:ext uri="{FF2B5EF4-FFF2-40B4-BE49-F238E27FC236}">
                <a16:creationId xmlns:a16="http://schemas.microsoft.com/office/drawing/2014/main" id="{050F82F2-8B3E-458D-A657-5C7EB34E5FF4}"/>
              </a:ext>
            </a:extLst>
          </xdr:cNvPr>
          <xdr:cNvCxnSpPr/>
        </xdr:nvCxnSpPr>
        <xdr:spPr>
          <a:xfrm>
            <a:off x="711590" y="2827860"/>
            <a:ext cx="4469720" cy="0"/>
          </a:xfrm>
          <a:prstGeom prst="line">
            <a:avLst/>
          </a:prstGeom>
          <a:ln w="9525">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7</xdr:col>
      <xdr:colOff>660693</xdr:colOff>
      <xdr:row>0</xdr:row>
      <xdr:rowOff>359973</xdr:rowOff>
    </xdr:from>
    <xdr:to>
      <xdr:col>7</xdr:col>
      <xdr:colOff>1483653</xdr:colOff>
      <xdr:row>1</xdr:row>
      <xdr:rowOff>392358</xdr:rowOff>
    </xdr:to>
    <xdr:sp macro="" textlink="">
      <xdr:nvSpPr>
        <xdr:cNvPr id="23" name="Back" descr="Click to return to tree" title="Back to Tree">
          <a:hlinkClick xmlns:r="http://schemas.openxmlformats.org/officeDocument/2006/relationships" r:id="rId1" tooltip="Click to return to tree"/>
          <a:extLst>
            <a:ext uri="{FF2B5EF4-FFF2-40B4-BE49-F238E27FC236}">
              <a16:creationId xmlns:a16="http://schemas.microsoft.com/office/drawing/2014/main" id="{234E8C63-7A4A-48BA-8387-A18E1D5D64E3}"/>
            </a:ext>
          </a:extLst>
        </xdr:cNvPr>
        <xdr:cNvSpPr>
          <a:spLocks noChangeAspect="1"/>
        </xdr:cNvSpPr>
      </xdr:nvSpPr>
      <xdr:spPr>
        <a:xfrm>
          <a:off x="10004718" y="359973"/>
          <a:ext cx="822960" cy="822960"/>
        </a:xfrm>
        <a:prstGeom prst="ellipse">
          <a:avLst/>
        </a:prstGeom>
        <a:solidFill>
          <a:schemeClr val="bg1">
            <a:lumMod val="75000"/>
          </a:schemeClr>
        </a:solidFill>
        <a:ln w="6350">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050" b="0" i="0" u="none" strike="noStrike" kern="0" cap="none" spc="0" normalizeH="0" baseline="0" noProof="0">
              <a:ln>
                <a:noFill/>
              </a:ln>
              <a:solidFill>
                <a:schemeClr val="bg2"/>
              </a:solidFill>
              <a:effectLst/>
              <a:uLnTx/>
              <a:uFillTx/>
              <a:latin typeface="+mj-lt"/>
              <a:ea typeface="+mn-ea"/>
              <a:cs typeface="+mn-cs"/>
            </a:rPr>
            <a:t>BACK TO TREE</a:t>
          </a:r>
        </a:p>
      </xdr:txBody>
    </xdr:sp>
    <xdr:clientData fPrintsWithSheet="0"/>
  </xdr:twoCellAnchor>
</xdr:wsDr>
</file>

<file path=xl/drawings/drawing28.xml><?xml version="1.0" encoding="utf-8"?>
<xdr:wsDr xmlns:xdr="http://schemas.openxmlformats.org/drawingml/2006/spreadsheetDrawing" xmlns:a="http://schemas.openxmlformats.org/drawingml/2006/main">
  <xdr:twoCellAnchor>
    <xdr:from>
      <xdr:col>5</xdr:col>
      <xdr:colOff>18719</xdr:colOff>
      <xdr:row>5</xdr:row>
      <xdr:rowOff>31906</xdr:rowOff>
    </xdr:from>
    <xdr:to>
      <xdr:col>6</xdr:col>
      <xdr:colOff>729143</xdr:colOff>
      <xdr:row>7</xdr:row>
      <xdr:rowOff>502132</xdr:rowOff>
    </xdr:to>
    <xdr:sp macro="" textlink="'Family Tree'!P389">
      <xdr:nvSpPr>
        <xdr:cNvPr id="13" name="Grandfather" descr="&quot;&quot;" title="Father's father">
          <a:extLst>
            <a:ext uri="{FF2B5EF4-FFF2-40B4-BE49-F238E27FC236}">
              <a16:creationId xmlns:a16="http://schemas.microsoft.com/office/drawing/2014/main" id="{2A97130A-57E8-449C-B323-7F6CA1C33485}"/>
            </a:ext>
          </a:extLst>
        </xdr:cNvPr>
        <xdr:cNvSpPr/>
      </xdr:nvSpPr>
      <xdr:spPr>
        <a:xfrm>
          <a:off x="6381419" y="2175031"/>
          <a:ext cx="2196324" cy="870276"/>
        </a:xfrm>
        <a:prstGeom prst="rect">
          <a:avLst/>
        </a:prstGeom>
        <a:solidFill>
          <a:schemeClr val="accent3">
            <a:lumMod val="60000"/>
            <a:lumOff val="40000"/>
          </a:schemeClr>
        </a:solidFill>
        <a:ln w="6350">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tIns="45720" rtlCol="0" anchor="ctr"/>
        <a:lstStyle/>
        <a:p>
          <a:pPr marL="0" marR="0" indent="0" algn="ctr">
            <a:spcBef>
              <a:spcPts val="0"/>
            </a:spcBef>
            <a:spcAft>
              <a:spcPts val="0"/>
            </a:spcAft>
          </a:pPr>
          <a:fld id="{BC72EC81-7660-44A4-8D45-34E9DC78FA56}" type="TxLink">
            <a:rPr lang="en-US" sz="1600" b="0" i="0" u="none" strike="noStrike">
              <a:solidFill>
                <a:srgbClr val="000000"/>
              </a:solidFill>
              <a:latin typeface="Cambria"/>
              <a:ea typeface="Cambria"/>
              <a:cs typeface="+mn-cs"/>
            </a:rPr>
            <a:pPr marL="0" marR="0" indent="0" algn="ctr">
              <a:spcBef>
                <a:spcPts val="0"/>
              </a:spcBef>
              <a:spcAft>
                <a:spcPts val="0"/>
              </a:spcAft>
            </a:pPr>
            <a:t>George Wallace                                                                  B 1787(?) - D Oct 21, 1883</a:t>
          </a:fld>
          <a:endParaRPr lang="en-US" sz="1600" b="0" i="0" u="none" strike="noStrike">
            <a:solidFill>
              <a:srgbClr val="000000"/>
            </a:solidFill>
            <a:latin typeface="Cambria"/>
            <a:ea typeface="+mn-ea"/>
            <a:cs typeface="+mn-cs"/>
          </a:endParaRPr>
        </a:p>
      </xdr:txBody>
    </xdr:sp>
    <xdr:clientData/>
  </xdr:twoCellAnchor>
  <xdr:twoCellAnchor>
    <xdr:from>
      <xdr:col>6</xdr:col>
      <xdr:colOff>815449</xdr:colOff>
      <xdr:row>5</xdr:row>
      <xdr:rowOff>50956</xdr:rowOff>
    </xdr:from>
    <xdr:to>
      <xdr:col>8</xdr:col>
      <xdr:colOff>21858</xdr:colOff>
      <xdr:row>7</xdr:row>
      <xdr:rowOff>521182</xdr:rowOff>
    </xdr:to>
    <xdr:sp macro="" textlink="'Family Tree'!P395">
      <xdr:nvSpPr>
        <xdr:cNvPr id="14" name="Grandmother" descr="&quot;&quot;" title="Father's mother">
          <a:extLst>
            <a:ext uri="{FF2B5EF4-FFF2-40B4-BE49-F238E27FC236}">
              <a16:creationId xmlns:a16="http://schemas.microsoft.com/office/drawing/2014/main" id="{1FCDB77C-2AD1-48E1-9D18-A06C54F4C0A1}"/>
            </a:ext>
          </a:extLst>
        </xdr:cNvPr>
        <xdr:cNvSpPr/>
      </xdr:nvSpPr>
      <xdr:spPr>
        <a:xfrm>
          <a:off x="8664049" y="2194081"/>
          <a:ext cx="2197259" cy="870276"/>
        </a:xfrm>
        <a:prstGeom prst="rect">
          <a:avLst/>
        </a:prstGeom>
        <a:solidFill>
          <a:schemeClr val="accent3">
            <a:lumMod val="60000"/>
            <a:lumOff val="40000"/>
          </a:schemeClr>
        </a:solidFill>
        <a:ln w="6350">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tIns="45720" rtlCol="0" anchor="ctr"/>
        <a:lstStyle/>
        <a:p>
          <a:pPr marL="0" marR="0" indent="0" algn="ctr">
            <a:spcBef>
              <a:spcPts val="0"/>
            </a:spcBef>
            <a:spcAft>
              <a:spcPts val="0"/>
            </a:spcAft>
          </a:pPr>
          <a:fld id="{9BE60DD6-FD26-4BF2-9C0D-48B069C2F325}" type="TxLink">
            <a:rPr lang="en-US" sz="1600" b="0" i="0" u="none" strike="noStrike">
              <a:solidFill>
                <a:srgbClr val="000000"/>
              </a:solidFill>
              <a:latin typeface="Cambria"/>
              <a:ea typeface="Cambria"/>
              <a:cs typeface="+mn-cs"/>
            </a:rPr>
            <a:pPr marL="0" marR="0" indent="0" algn="ctr">
              <a:spcBef>
                <a:spcPts val="0"/>
              </a:spcBef>
              <a:spcAft>
                <a:spcPts val="0"/>
              </a:spcAft>
            </a:pPr>
            <a:t>Isabella (Isobel) Murray</a:t>
          </a:fld>
          <a:endParaRPr lang="en-US" sz="1600" b="0" i="0" u="none" strike="noStrike">
            <a:solidFill>
              <a:srgbClr val="000000"/>
            </a:solidFill>
            <a:latin typeface="Cambria"/>
            <a:ea typeface="+mn-ea"/>
            <a:cs typeface="+mn-cs"/>
          </a:endParaRPr>
        </a:p>
      </xdr:txBody>
    </xdr:sp>
    <xdr:clientData/>
  </xdr:twoCellAnchor>
  <xdr:twoCellAnchor>
    <xdr:from>
      <xdr:col>5</xdr:col>
      <xdr:colOff>11191</xdr:colOff>
      <xdr:row>8</xdr:row>
      <xdr:rowOff>108006</xdr:rowOff>
    </xdr:from>
    <xdr:to>
      <xdr:col>8</xdr:col>
      <xdr:colOff>14146</xdr:colOff>
      <xdr:row>9</xdr:row>
      <xdr:rowOff>1200</xdr:rowOff>
    </xdr:to>
    <xdr:grpSp>
      <xdr:nvGrpSpPr>
        <xdr:cNvPr id="15" name="Group 14" descr="&quot;&quot;" title="Branch connector artwork">
          <a:extLst>
            <a:ext uri="{FF2B5EF4-FFF2-40B4-BE49-F238E27FC236}">
              <a16:creationId xmlns:a16="http://schemas.microsoft.com/office/drawing/2014/main" id="{73D08228-415E-42F1-8163-FC124B6C766B}"/>
            </a:ext>
          </a:extLst>
        </xdr:cNvPr>
        <xdr:cNvGrpSpPr/>
      </xdr:nvGrpSpPr>
      <xdr:grpSpPr>
        <a:xfrm>
          <a:off x="6373891" y="3175056"/>
          <a:ext cx="4479705" cy="359919"/>
          <a:chOff x="711590" y="2824479"/>
          <a:chExt cx="4469720" cy="223406"/>
        </a:xfrm>
      </xdr:grpSpPr>
      <xdr:cxnSp macro="">
        <xdr:nvCxnSpPr>
          <xdr:cNvPr id="16" name="Line 4" descr="&quot;&quot;">
            <a:extLst>
              <a:ext uri="{FF2B5EF4-FFF2-40B4-BE49-F238E27FC236}">
                <a16:creationId xmlns:a16="http://schemas.microsoft.com/office/drawing/2014/main" id="{B45166B6-CE8F-4464-9EF8-0711748924B2}"/>
              </a:ext>
            </a:extLst>
          </xdr:cNvPr>
          <xdr:cNvCxnSpPr/>
        </xdr:nvCxnSpPr>
        <xdr:spPr>
          <a:xfrm>
            <a:off x="2946450" y="2824479"/>
            <a:ext cx="1" cy="223406"/>
          </a:xfrm>
          <a:prstGeom prst="line">
            <a:avLst/>
          </a:prstGeom>
          <a:ln w="9525">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7" name="Line 2" descr="&quot;&quot;">
            <a:extLst>
              <a:ext uri="{FF2B5EF4-FFF2-40B4-BE49-F238E27FC236}">
                <a16:creationId xmlns:a16="http://schemas.microsoft.com/office/drawing/2014/main" id="{05327386-4B63-4273-B477-AA1F64027448}"/>
              </a:ext>
            </a:extLst>
          </xdr:cNvPr>
          <xdr:cNvCxnSpPr/>
        </xdr:nvCxnSpPr>
        <xdr:spPr>
          <a:xfrm>
            <a:off x="711590" y="2827860"/>
            <a:ext cx="4469720" cy="0"/>
          </a:xfrm>
          <a:prstGeom prst="line">
            <a:avLst/>
          </a:prstGeom>
          <a:ln w="9525">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17110</xdr:colOff>
      <xdr:row>5</xdr:row>
      <xdr:rowOff>108108</xdr:rowOff>
    </xdr:from>
    <xdr:to>
      <xdr:col>2</xdr:col>
      <xdr:colOff>761999</xdr:colOff>
      <xdr:row>8</xdr:row>
      <xdr:rowOff>9525</xdr:rowOff>
    </xdr:to>
    <xdr:sp macro="" textlink="'Family Tree'!P382">
      <xdr:nvSpPr>
        <xdr:cNvPr id="18" name="Grandfather" descr="&quot;&quot;" title="Father's father">
          <a:extLst>
            <a:ext uri="{FF2B5EF4-FFF2-40B4-BE49-F238E27FC236}">
              <a16:creationId xmlns:a16="http://schemas.microsoft.com/office/drawing/2014/main" id="{4D0D3D58-331C-4729-9A4F-1AE738026CDD}"/>
            </a:ext>
          </a:extLst>
        </xdr:cNvPr>
        <xdr:cNvSpPr/>
      </xdr:nvSpPr>
      <xdr:spPr>
        <a:xfrm>
          <a:off x="712435" y="2251233"/>
          <a:ext cx="2230789" cy="825342"/>
        </a:xfrm>
        <a:prstGeom prst="rect">
          <a:avLst/>
        </a:prstGeom>
        <a:solidFill>
          <a:schemeClr val="accent3">
            <a:lumMod val="60000"/>
            <a:lumOff val="40000"/>
          </a:schemeClr>
        </a:solidFill>
        <a:ln w="6350">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tIns="45720" rtlCol="0" anchor="ctr"/>
        <a:lstStyle/>
        <a:p>
          <a:pPr marL="0" marR="0" indent="0" algn="ctr">
            <a:spcBef>
              <a:spcPts val="0"/>
            </a:spcBef>
            <a:spcAft>
              <a:spcPts val="0"/>
            </a:spcAft>
          </a:pPr>
          <a:fld id="{2BFD1480-13E8-47CE-BC42-759A8B9652F0}" type="TxLink">
            <a:rPr lang="en-US" sz="1600" b="0" i="0" u="none" strike="noStrike">
              <a:solidFill>
                <a:srgbClr val="000000"/>
              </a:solidFill>
              <a:latin typeface="Cambria"/>
              <a:ea typeface="Cambria"/>
              <a:cs typeface="+mn-cs"/>
            </a:rPr>
            <a:pPr marL="0" marR="0" indent="0" algn="ctr">
              <a:spcBef>
                <a:spcPts val="0"/>
              </a:spcBef>
              <a:spcAft>
                <a:spcPts val="0"/>
              </a:spcAft>
            </a:pPr>
            <a:t>George Thom </a:t>
          </a:fld>
          <a:endParaRPr lang="en-US" sz="1600" b="0" i="0" u="none" strike="noStrike">
            <a:solidFill>
              <a:sysClr val="windowText" lastClr="000000"/>
            </a:solidFill>
            <a:latin typeface="Cambria"/>
            <a:ea typeface="+mn-ea"/>
            <a:cs typeface="+mn-cs"/>
          </a:endParaRPr>
        </a:p>
      </xdr:txBody>
    </xdr:sp>
    <xdr:clientData/>
  </xdr:twoCellAnchor>
  <xdr:twoCellAnchor>
    <xdr:from>
      <xdr:col>2</xdr:col>
      <xdr:colOff>885826</xdr:colOff>
      <xdr:row>5</xdr:row>
      <xdr:rowOff>66675</xdr:rowOff>
    </xdr:from>
    <xdr:to>
      <xdr:col>3</xdr:col>
      <xdr:colOff>1466851</xdr:colOff>
      <xdr:row>7</xdr:row>
      <xdr:rowOff>492608</xdr:rowOff>
    </xdr:to>
    <xdr:sp macro="" textlink="'Family Tree'!P386">
      <xdr:nvSpPr>
        <xdr:cNvPr id="19" name="Grandmother" descr="&quot;&quot;" title="Father's mother">
          <a:extLst>
            <a:ext uri="{FF2B5EF4-FFF2-40B4-BE49-F238E27FC236}">
              <a16:creationId xmlns:a16="http://schemas.microsoft.com/office/drawing/2014/main" id="{7EF80795-45EC-4230-B52B-8C579415CE78}"/>
            </a:ext>
          </a:extLst>
        </xdr:cNvPr>
        <xdr:cNvSpPr/>
      </xdr:nvSpPr>
      <xdr:spPr>
        <a:xfrm>
          <a:off x="3067051" y="2209800"/>
          <a:ext cx="2076450" cy="825983"/>
        </a:xfrm>
        <a:prstGeom prst="rect">
          <a:avLst/>
        </a:prstGeom>
        <a:solidFill>
          <a:schemeClr val="accent3">
            <a:lumMod val="60000"/>
            <a:lumOff val="40000"/>
          </a:schemeClr>
        </a:solidFill>
        <a:ln w="6350">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tIns="45720" rtlCol="0" anchor="ctr"/>
        <a:lstStyle/>
        <a:p>
          <a:pPr marL="0" marR="0" indent="0" algn="ctr">
            <a:spcBef>
              <a:spcPts val="0"/>
            </a:spcBef>
            <a:spcAft>
              <a:spcPts val="0"/>
            </a:spcAft>
          </a:pPr>
          <a:fld id="{E8798915-781A-4544-ACB0-3B0CAAC1F0EC}" type="TxLink">
            <a:rPr lang="en-US" sz="1600" b="0" i="0" u="none" strike="noStrike">
              <a:solidFill>
                <a:srgbClr val="000000"/>
              </a:solidFill>
              <a:latin typeface="Cambria"/>
              <a:ea typeface="Cambria"/>
              <a:cs typeface="+mn-cs"/>
            </a:rPr>
            <a:pPr marL="0" marR="0" indent="0" algn="ctr">
              <a:spcBef>
                <a:spcPts val="0"/>
              </a:spcBef>
              <a:spcAft>
                <a:spcPts val="0"/>
              </a:spcAft>
            </a:pPr>
            <a:t>Elspet Moir </a:t>
          </a:fld>
          <a:endParaRPr lang="en-US" sz="1600" b="0" i="0" u="none" strike="noStrike">
            <a:solidFill>
              <a:srgbClr val="000000"/>
            </a:solidFill>
            <a:latin typeface="Cambria"/>
            <a:ea typeface="+mn-ea"/>
            <a:cs typeface="+mn-cs"/>
          </a:endParaRPr>
        </a:p>
      </xdr:txBody>
    </xdr:sp>
    <xdr:clientData/>
  </xdr:twoCellAnchor>
  <xdr:twoCellAnchor>
    <xdr:from>
      <xdr:col>1</xdr:col>
      <xdr:colOff>9582</xdr:colOff>
      <xdr:row>8</xdr:row>
      <xdr:rowOff>108008</xdr:rowOff>
    </xdr:from>
    <xdr:to>
      <xdr:col>4</xdr:col>
      <xdr:colOff>3561</xdr:colOff>
      <xdr:row>9</xdr:row>
      <xdr:rowOff>1202</xdr:rowOff>
    </xdr:to>
    <xdr:grpSp>
      <xdr:nvGrpSpPr>
        <xdr:cNvPr id="20" name="Group 19" descr="&quot;&quot;" title="Branch connector artwork">
          <a:extLst>
            <a:ext uri="{FF2B5EF4-FFF2-40B4-BE49-F238E27FC236}">
              <a16:creationId xmlns:a16="http://schemas.microsoft.com/office/drawing/2014/main" id="{1A4330FD-81F5-42C7-8158-4028F7A755C5}"/>
            </a:ext>
          </a:extLst>
        </xdr:cNvPr>
        <xdr:cNvGrpSpPr/>
      </xdr:nvGrpSpPr>
      <xdr:grpSpPr>
        <a:xfrm>
          <a:off x="704907" y="3175058"/>
          <a:ext cx="4480254" cy="359919"/>
          <a:chOff x="711590" y="2824479"/>
          <a:chExt cx="4469720" cy="223406"/>
        </a:xfrm>
      </xdr:grpSpPr>
      <xdr:cxnSp macro="">
        <xdr:nvCxnSpPr>
          <xdr:cNvPr id="21" name="Line 4" descr="&quot;&quot;">
            <a:extLst>
              <a:ext uri="{FF2B5EF4-FFF2-40B4-BE49-F238E27FC236}">
                <a16:creationId xmlns:a16="http://schemas.microsoft.com/office/drawing/2014/main" id="{80ED385A-E442-47C4-8257-808E2E8B89C9}"/>
              </a:ext>
            </a:extLst>
          </xdr:cNvPr>
          <xdr:cNvCxnSpPr/>
        </xdr:nvCxnSpPr>
        <xdr:spPr>
          <a:xfrm>
            <a:off x="2946450" y="2824479"/>
            <a:ext cx="1" cy="223406"/>
          </a:xfrm>
          <a:prstGeom prst="line">
            <a:avLst/>
          </a:prstGeom>
          <a:ln w="9525">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2" name="Line 2" descr="&quot;&quot;">
            <a:extLst>
              <a:ext uri="{FF2B5EF4-FFF2-40B4-BE49-F238E27FC236}">
                <a16:creationId xmlns:a16="http://schemas.microsoft.com/office/drawing/2014/main" id="{3A164296-BB6F-45BD-ADEF-021249E77E0E}"/>
              </a:ext>
            </a:extLst>
          </xdr:cNvPr>
          <xdr:cNvCxnSpPr/>
        </xdr:nvCxnSpPr>
        <xdr:spPr>
          <a:xfrm>
            <a:off x="711590" y="2827860"/>
            <a:ext cx="4469720" cy="0"/>
          </a:xfrm>
          <a:prstGeom prst="line">
            <a:avLst/>
          </a:prstGeom>
          <a:ln w="9525">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7</xdr:col>
      <xdr:colOff>660693</xdr:colOff>
      <xdr:row>0</xdr:row>
      <xdr:rowOff>359972</xdr:rowOff>
    </xdr:from>
    <xdr:to>
      <xdr:col>7</xdr:col>
      <xdr:colOff>1483653</xdr:colOff>
      <xdr:row>1</xdr:row>
      <xdr:rowOff>392357</xdr:rowOff>
    </xdr:to>
    <xdr:sp macro="" textlink="">
      <xdr:nvSpPr>
        <xdr:cNvPr id="23" name="Back" descr="Click to return to tree" title="Back to Tree">
          <a:hlinkClick xmlns:r="http://schemas.openxmlformats.org/officeDocument/2006/relationships" r:id="rId1" tooltip="Click to return to tree"/>
          <a:extLst>
            <a:ext uri="{FF2B5EF4-FFF2-40B4-BE49-F238E27FC236}">
              <a16:creationId xmlns:a16="http://schemas.microsoft.com/office/drawing/2014/main" id="{302CAB9C-A069-4820-A6C3-DEAEE2FEDC5D}"/>
            </a:ext>
          </a:extLst>
        </xdr:cNvPr>
        <xdr:cNvSpPr>
          <a:spLocks/>
        </xdr:cNvSpPr>
      </xdr:nvSpPr>
      <xdr:spPr>
        <a:xfrm>
          <a:off x="10004718" y="359972"/>
          <a:ext cx="822960" cy="822960"/>
        </a:xfrm>
        <a:prstGeom prst="ellipse">
          <a:avLst/>
        </a:prstGeom>
        <a:solidFill>
          <a:schemeClr val="bg1">
            <a:lumMod val="75000"/>
          </a:schemeClr>
        </a:solidFill>
        <a:ln w="6350">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050" b="0" i="0" u="none" strike="noStrike" kern="0" cap="none" spc="0" normalizeH="0" baseline="0" noProof="0">
              <a:ln>
                <a:noFill/>
              </a:ln>
              <a:solidFill>
                <a:schemeClr val="bg2"/>
              </a:solidFill>
              <a:effectLst/>
              <a:uLnTx/>
              <a:uFillTx/>
              <a:latin typeface="+mj-lt"/>
              <a:ea typeface="+mn-ea"/>
              <a:cs typeface="+mn-cs"/>
            </a:rPr>
            <a:t>BACK TO TREE</a:t>
          </a:r>
        </a:p>
      </xdr:txBody>
    </xdr:sp>
    <xdr:clientData fPrintsWithSheet="0"/>
  </xdr:twoCellAnchor>
</xdr:wsDr>
</file>

<file path=xl/drawings/drawing29.xml><?xml version="1.0" encoding="utf-8"?>
<xdr:wsDr xmlns:xdr="http://schemas.openxmlformats.org/drawingml/2006/spreadsheetDrawing" xmlns:a="http://schemas.openxmlformats.org/drawingml/2006/main">
  <xdr:twoCellAnchor>
    <xdr:from>
      <xdr:col>5</xdr:col>
      <xdr:colOff>18719</xdr:colOff>
      <xdr:row>5</xdr:row>
      <xdr:rowOff>108106</xdr:rowOff>
    </xdr:from>
    <xdr:to>
      <xdr:col>6</xdr:col>
      <xdr:colOff>729143</xdr:colOff>
      <xdr:row>8</xdr:row>
      <xdr:rowOff>54457</xdr:rowOff>
    </xdr:to>
    <xdr:sp macro="" textlink="">
      <xdr:nvSpPr>
        <xdr:cNvPr id="2" name="Grandfather" descr="&quot;&quot;" title="Father's father">
          <a:extLst>
            <a:ext uri="{FF2B5EF4-FFF2-40B4-BE49-F238E27FC236}">
              <a16:creationId xmlns:a16="http://schemas.microsoft.com/office/drawing/2014/main" id="{00000000-0008-0000-1200-000002000000}"/>
            </a:ext>
          </a:extLst>
        </xdr:cNvPr>
        <xdr:cNvSpPr/>
      </xdr:nvSpPr>
      <xdr:spPr>
        <a:xfrm>
          <a:off x="6381419" y="2251231"/>
          <a:ext cx="2196324" cy="870276"/>
        </a:xfrm>
        <a:prstGeom prst="rect">
          <a:avLst/>
        </a:prstGeom>
        <a:solidFill>
          <a:schemeClr val="accent3">
            <a:lumMod val="60000"/>
            <a:lumOff val="40000"/>
          </a:schemeClr>
        </a:solidFill>
        <a:ln w="6350">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tIns="45720" rtlCol="0" anchor="ctr"/>
        <a:lstStyle/>
        <a:p>
          <a:pPr marL="0" marR="0" indent="0" algn="ctr">
            <a:spcBef>
              <a:spcPts val="0"/>
            </a:spcBef>
            <a:spcAft>
              <a:spcPts val="0"/>
            </a:spcAft>
          </a:pPr>
          <a:r>
            <a:rPr lang="en-US" sz="1600" b="0" i="0" u="none" strike="noStrike">
              <a:solidFill>
                <a:srgbClr val="000000"/>
              </a:solidFill>
              <a:latin typeface="Cambria"/>
              <a:ea typeface="+mn-ea"/>
              <a:cs typeface="+mn-cs"/>
            </a:rPr>
            <a:t>Unknown</a:t>
          </a:r>
        </a:p>
      </xdr:txBody>
    </xdr:sp>
    <xdr:clientData/>
  </xdr:twoCellAnchor>
  <xdr:twoCellAnchor>
    <xdr:from>
      <xdr:col>6</xdr:col>
      <xdr:colOff>796399</xdr:colOff>
      <xdr:row>5</xdr:row>
      <xdr:rowOff>108106</xdr:rowOff>
    </xdr:from>
    <xdr:to>
      <xdr:col>8</xdr:col>
      <xdr:colOff>2808</xdr:colOff>
      <xdr:row>8</xdr:row>
      <xdr:rowOff>54457</xdr:rowOff>
    </xdr:to>
    <xdr:sp macro="" textlink="">
      <xdr:nvSpPr>
        <xdr:cNvPr id="3" name="Grandmother" descr="&quot;&quot;" title="Father's mother">
          <a:extLst>
            <a:ext uri="{FF2B5EF4-FFF2-40B4-BE49-F238E27FC236}">
              <a16:creationId xmlns:a16="http://schemas.microsoft.com/office/drawing/2014/main" id="{00000000-0008-0000-1200-000003000000}"/>
            </a:ext>
          </a:extLst>
        </xdr:cNvPr>
        <xdr:cNvSpPr/>
      </xdr:nvSpPr>
      <xdr:spPr>
        <a:xfrm>
          <a:off x="8644999" y="2251231"/>
          <a:ext cx="2197259" cy="870276"/>
        </a:xfrm>
        <a:prstGeom prst="rect">
          <a:avLst/>
        </a:prstGeom>
        <a:solidFill>
          <a:schemeClr val="accent3">
            <a:lumMod val="60000"/>
            <a:lumOff val="40000"/>
          </a:schemeClr>
        </a:solidFill>
        <a:ln w="6350">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tIns="45720" rtlCol="0" anchor="ctr"/>
        <a:lstStyle/>
        <a:p>
          <a:pPr marL="0" marR="0" indent="0" algn="ctr">
            <a:spcBef>
              <a:spcPts val="0"/>
            </a:spcBef>
            <a:spcAft>
              <a:spcPts val="0"/>
            </a:spcAft>
          </a:pPr>
          <a:r>
            <a:rPr lang="en-US" sz="1600" b="0" i="0" u="none" strike="noStrike">
              <a:solidFill>
                <a:srgbClr val="000000"/>
              </a:solidFill>
              <a:latin typeface="Cambria"/>
              <a:ea typeface="+mn-ea"/>
              <a:cs typeface="+mn-cs"/>
            </a:rPr>
            <a:t>Unknown</a:t>
          </a:r>
        </a:p>
      </xdr:txBody>
    </xdr:sp>
    <xdr:clientData/>
  </xdr:twoCellAnchor>
  <xdr:twoCellAnchor>
    <xdr:from>
      <xdr:col>5</xdr:col>
      <xdr:colOff>11191</xdr:colOff>
      <xdr:row>8</xdr:row>
      <xdr:rowOff>108006</xdr:rowOff>
    </xdr:from>
    <xdr:to>
      <xdr:col>8</xdr:col>
      <xdr:colOff>14146</xdr:colOff>
      <xdr:row>9</xdr:row>
      <xdr:rowOff>1200</xdr:rowOff>
    </xdr:to>
    <xdr:grpSp>
      <xdr:nvGrpSpPr>
        <xdr:cNvPr id="4" name="Group 3" descr="&quot;&quot;" title="Branch connector artwork">
          <a:extLst>
            <a:ext uri="{FF2B5EF4-FFF2-40B4-BE49-F238E27FC236}">
              <a16:creationId xmlns:a16="http://schemas.microsoft.com/office/drawing/2014/main" id="{00000000-0008-0000-1200-000004000000}"/>
            </a:ext>
          </a:extLst>
        </xdr:cNvPr>
        <xdr:cNvGrpSpPr/>
      </xdr:nvGrpSpPr>
      <xdr:grpSpPr>
        <a:xfrm>
          <a:off x="6373891" y="3175056"/>
          <a:ext cx="4479705" cy="359919"/>
          <a:chOff x="711590" y="2824479"/>
          <a:chExt cx="4469720" cy="223406"/>
        </a:xfrm>
      </xdr:grpSpPr>
      <xdr:cxnSp macro="">
        <xdr:nvCxnSpPr>
          <xdr:cNvPr id="5" name="Line 4" descr="&quot;&quot;">
            <a:extLst>
              <a:ext uri="{FF2B5EF4-FFF2-40B4-BE49-F238E27FC236}">
                <a16:creationId xmlns:a16="http://schemas.microsoft.com/office/drawing/2014/main" id="{00000000-0008-0000-1200-000005000000}"/>
              </a:ext>
            </a:extLst>
          </xdr:cNvPr>
          <xdr:cNvCxnSpPr/>
        </xdr:nvCxnSpPr>
        <xdr:spPr>
          <a:xfrm>
            <a:off x="2946450" y="2824479"/>
            <a:ext cx="1" cy="223406"/>
          </a:xfrm>
          <a:prstGeom prst="line">
            <a:avLst/>
          </a:prstGeom>
          <a:ln w="9525">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6" name="Line 2" descr="&quot;&quot;">
            <a:extLst>
              <a:ext uri="{FF2B5EF4-FFF2-40B4-BE49-F238E27FC236}">
                <a16:creationId xmlns:a16="http://schemas.microsoft.com/office/drawing/2014/main" id="{00000000-0008-0000-1200-000006000000}"/>
              </a:ext>
            </a:extLst>
          </xdr:cNvPr>
          <xdr:cNvCxnSpPr/>
        </xdr:nvCxnSpPr>
        <xdr:spPr>
          <a:xfrm>
            <a:off x="711590" y="2827860"/>
            <a:ext cx="4469720" cy="0"/>
          </a:xfrm>
          <a:prstGeom prst="line">
            <a:avLst/>
          </a:prstGeom>
          <a:ln w="9525">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17110</xdr:colOff>
      <xdr:row>5</xdr:row>
      <xdr:rowOff>108108</xdr:rowOff>
    </xdr:from>
    <xdr:to>
      <xdr:col>2</xdr:col>
      <xdr:colOff>761999</xdr:colOff>
      <xdr:row>8</xdr:row>
      <xdr:rowOff>9525</xdr:rowOff>
    </xdr:to>
    <xdr:sp macro="" textlink="">
      <xdr:nvSpPr>
        <xdr:cNvPr id="7" name="Grandfather" descr="&quot;&quot;" title="Father's father">
          <a:extLst>
            <a:ext uri="{FF2B5EF4-FFF2-40B4-BE49-F238E27FC236}">
              <a16:creationId xmlns:a16="http://schemas.microsoft.com/office/drawing/2014/main" id="{00000000-0008-0000-1200-000007000000}"/>
            </a:ext>
          </a:extLst>
        </xdr:cNvPr>
        <xdr:cNvSpPr/>
      </xdr:nvSpPr>
      <xdr:spPr>
        <a:xfrm>
          <a:off x="712435" y="2251233"/>
          <a:ext cx="2230789" cy="825342"/>
        </a:xfrm>
        <a:prstGeom prst="rect">
          <a:avLst/>
        </a:prstGeom>
        <a:solidFill>
          <a:schemeClr val="accent3">
            <a:lumMod val="60000"/>
            <a:lumOff val="40000"/>
          </a:schemeClr>
        </a:solidFill>
        <a:ln w="6350">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tIns="45720" rtlCol="0" anchor="ctr"/>
        <a:lstStyle/>
        <a:p>
          <a:pPr marL="0" marR="0" indent="0" algn="ctr">
            <a:spcBef>
              <a:spcPts val="0"/>
            </a:spcBef>
            <a:spcAft>
              <a:spcPts val="0"/>
            </a:spcAft>
          </a:pPr>
          <a:r>
            <a:rPr lang="en-US" sz="1600" b="0" i="0" u="none" strike="noStrike">
              <a:solidFill>
                <a:srgbClr val="000000"/>
              </a:solidFill>
              <a:latin typeface="Cambria"/>
              <a:ea typeface="+mn-ea"/>
              <a:cs typeface="+mn-cs"/>
            </a:rPr>
            <a:t>Thomas</a:t>
          </a:r>
          <a:r>
            <a:rPr lang="en-US" sz="1600" b="0" i="0" u="none" strike="noStrike" baseline="0">
              <a:solidFill>
                <a:srgbClr val="000000"/>
              </a:solidFill>
              <a:latin typeface="Cambria"/>
              <a:ea typeface="+mn-ea"/>
              <a:cs typeface="+mn-cs"/>
            </a:rPr>
            <a:t> Simmons</a:t>
          </a:r>
        </a:p>
        <a:p>
          <a:pPr marL="0" marR="0" indent="0" algn="ctr">
            <a:spcBef>
              <a:spcPts val="0"/>
            </a:spcBef>
            <a:spcAft>
              <a:spcPts val="0"/>
            </a:spcAft>
          </a:pPr>
          <a:r>
            <a:rPr lang="en-US" sz="1600" b="0" i="0" u="none" strike="noStrike" baseline="0">
              <a:solidFill>
                <a:srgbClr val="000000"/>
              </a:solidFill>
              <a:latin typeface="Cambria"/>
              <a:ea typeface="+mn-ea"/>
              <a:cs typeface="+mn-cs"/>
            </a:rPr>
            <a:t>B 1780</a:t>
          </a:r>
          <a:endParaRPr lang="en-US" sz="1600" b="0" i="0" u="none" strike="noStrike">
            <a:solidFill>
              <a:srgbClr val="000000"/>
            </a:solidFill>
            <a:latin typeface="Cambria"/>
            <a:ea typeface="+mn-ea"/>
            <a:cs typeface="+mn-cs"/>
          </a:endParaRPr>
        </a:p>
      </xdr:txBody>
    </xdr:sp>
    <xdr:clientData/>
  </xdr:twoCellAnchor>
  <xdr:twoCellAnchor>
    <xdr:from>
      <xdr:col>2</xdr:col>
      <xdr:colOff>885826</xdr:colOff>
      <xdr:row>5</xdr:row>
      <xdr:rowOff>104775</xdr:rowOff>
    </xdr:from>
    <xdr:to>
      <xdr:col>3</xdr:col>
      <xdr:colOff>1466851</xdr:colOff>
      <xdr:row>8</xdr:row>
      <xdr:rowOff>6833</xdr:rowOff>
    </xdr:to>
    <xdr:sp macro="" textlink="">
      <xdr:nvSpPr>
        <xdr:cNvPr id="8" name="Grandmother" descr="&quot;&quot;" title="Father's mother">
          <a:extLst>
            <a:ext uri="{FF2B5EF4-FFF2-40B4-BE49-F238E27FC236}">
              <a16:creationId xmlns:a16="http://schemas.microsoft.com/office/drawing/2014/main" id="{00000000-0008-0000-1200-000008000000}"/>
            </a:ext>
          </a:extLst>
        </xdr:cNvPr>
        <xdr:cNvSpPr/>
      </xdr:nvSpPr>
      <xdr:spPr>
        <a:xfrm>
          <a:off x="3067051" y="2247900"/>
          <a:ext cx="2076450" cy="825983"/>
        </a:xfrm>
        <a:prstGeom prst="rect">
          <a:avLst/>
        </a:prstGeom>
        <a:solidFill>
          <a:schemeClr val="accent3">
            <a:lumMod val="60000"/>
            <a:lumOff val="40000"/>
          </a:schemeClr>
        </a:solidFill>
        <a:ln w="6350">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tIns="45720" rtlCol="0" anchor="ctr"/>
        <a:lstStyle/>
        <a:p>
          <a:pPr marL="0" marR="0" indent="0" algn="ctr">
            <a:spcBef>
              <a:spcPts val="0"/>
            </a:spcBef>
            <a:spcAft>
              <a:spcPts val="0"/>
            </a:spcAft>
          </a:pPr>
          <a:r>
            <a:rPr lang="en-US" sz="1600" b="0" i="0" u="none" strike="noStrike">
              <a:solidFill>
                <a:srgbClr val="000000"/>
              </a:solidFill>
              <a:latin typeface="Cambria"/>
              <a:ea typeface="+mn-ea"/>
              <a:cs typeface="+mn-cs"/>
            </a:rPr>
            <a:t>Ann</a:t>
          </a:r>
          <a:r>
            <a:rPr lang="en-US" sz="1600" b="0" i="0" u="none" strike="noStrike" baseline="0">
              <a:solidFill>
                <a:srgbClr val="000000"/>
              </a:solidFill>
              <a:latin typeface="Cambria"/>
              <a:ea typeface="+mn-ea"/>
              <a:cs typeface="+mn-cs"/>
            </a:rPr>
            <a:t> Thornton</a:t>
          </a:r>
          <a:endParaRPr lang="en-US" sz="1600" b="0" i="0" u="none" strike="noStrike">
            <a:solidFill>
              <a:srgbClr val="000000"/>
            </a:solidFill>
            <a:latin typeface="Cambria"/>
            <a:ea typeface="+mn-ea"/>
            <a:cs typeface="+mn-cs"/>
          </a:endParaRPr>
        </a:p>
      </xdr:txBody>
    </xdr:sp>
    <xdr:clientData/>
  </xdr:twoCellAnchor>
  <xdr:twoCellAnchor>
    <xdr:from>
      <xdr:col>1</xdr:col>
      <xdr:colOff>9582</xdr:colOff>
      <xdr:row>8</xdr:row>
      <xdr:rowOff>108008</xdr:rowOff>
    </xdr:from>
    <xdr:to>
      <xdr:col>4</xdr:col>
      <xdr:colOff>3561</xdr:colOff>
      <xdr:row>9</xdr:row>
      <xdr:rowOff>1202</xdr:rowOff>
    </xdr:to>
    <xdr:grpSp>
      <xdr:nvGrpSpPr>
        <xdr:cNvPr id="9" name="Group 8" descr="&quot;&quot;" title="Branch connector artwork">
          <a:extLst>
            <a:ext uri="{FF2B5EF4-FFF2-40B4-BE49-F238E27FC236}">
              <a16:creationId xmlns:a16="http://schemas.microsoft.com/office/drawing/2014/main" id="{00000000-0008-0000-1200-000009000000}"/>
            </a:ext>
          </a:extLst>
        </xdr:cNvPr>
        <xdr:cNvGrpSpPr/>
      </xdr:nvGrpSpPr>
      <xdr:grpSpPr>
        <a:xfrm>
          <a:off x="704907" y="3175058"/>
          <a:ext cx="4480254" cy="359919"/>
          <a:chOff x="711590" y="2824479"/>
          <a:chExt cx="4469720" cy="223406"/>
        </a:xfrm>
      </xdr:grpSpPr>
      <xdr:cxnSp macro="">
        <xdr:nvCxnSpPr>
          <xdr:cNvPr id="10" name="Line 4" descr="&quot;&quot;">
            <a:extLst>
              <a:ext uri="{FF2B5EF4-FFF2-40B4-BE49-F238E27FC236}">
                <a16:creationId xmlns:a16="http://schemas.microsoft.com/office/drawing/2014/main" id="{00000000-0008-0000-1200-00000A000000}"/>
              </a:ext>
            </a:extLst>
          </xdr:cNvPr>
          <xdr:cNvCxnSpPr/>
        </xdr:nvCxnSpPr>
        <xdr:spPr>
          <a:xfrm>
            <a:off x="2946450" y="2824479"/>
            <a:ext cx="1" cy="223406"/>
          </a:xfrm>
          <a:prstGeom prst="line">
            <a:avLst/>
          </a:prstGeom>
          <a:ln w="9525">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Line 2" descr="&quot;&quot;">
            <a:extLst>
              <a:ext uri="{FF2B5EF4-FFF2-40B4-BE49-F238E27FC236}">
                <a16:creationId xmlns:a16="http://schemas.microsoft.com/office/drawing/2014/main" id="{00000000-0008-0000-1200-00000B000000}"/>
              </a:ext>
            </a:extLst>
          </xdr:cNvPr>
          <xdr:cNvCxnSpPr/>
        </xdr:nvCxnSpPr>
        <xdr:spPr>
          <a:xfrm>
            <a:off x="711590" y="2827860"/>
            <a:ext cx="4469720" cy="0"/>
          </a:xfrm>
          <a:prstGeom prst="line">
            <a:avLst/>
          </a:prstGeom>
          <a:ln w="9525">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7</xdr:col>
      <xdr:colOff>660693</xdr:colOff>
      <xdr:row>0</xdr:row>
      <xdr:rowOff>359973</xdr:rowOff>
    </xdr:from>
    <xdr:to>
      <xdr:col>7</xdr:col>
      <xdr:colOff>1475623</xdr:colOff>
      <xdr:row>1</xdr:row>
      <xdr:rowOff>392358</xdr:rowOff>
    </xdr:to>
    <xdr:sp macro="" textlink="">
      <xdr:nvSpPr>
        <xdr:cNvPr id="12" name="Back" descr="Click to return to tree" title="Back to Tree">
          <a:hlinkClick xmlns:r="http://schemas.openxmlformats.org/officeDocument/2006/relationships" r:id="rId1" tooltip="Click to return to tree"/>
          <a:extLst>
            <a:ext uri="{FF2B5EF4-FFF2-40B4-BE49-F238E27FC236}">
              <a16:creationId xmlns:a16="http://schemas.microsoft.com/office/drawing/2014/main" id="{00000000-0008-0000-1200-00000C000000}"/>
            </a:ext>
          </a:extLst>
        </xdr:cNvPr>
        <xdr:cNvSpPr>
          <a:spLocks noChangeAspect="1"/>
        </xdr:cNvSpPr>
      </xdr:nvSpPr>
      <xdr:spPr>
        <a:xfrm>
          <a:off x="10004718" y="359973"/>
          <a:ext cx="814930" cy="822960"/>
        </a:xfrm>
        <a:prstGeom prst="ellipse">
          <a:avLst/>
        </a:prstGeom>
        <a:solidFill>
          <a:schemeClr val="bg1">
            <a:lumMod val="75000"/>
          </a:schemeClr>
        </a:solidFill>
        <a:ln w="6350">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050" b="0" i="0" u="none" strike="noStrike" kern="0" cap="none" spc="0" normalizeH="0" baseline="0" noProof="0">
              <a:ln>
                <a:noFill/>
              </a:ln>
              <a:solidFill>
                <a:schemeClr val="bg2"/>
              </a:solidFill>
              <a:effectLst/>
              <a:uLnTx/>
              <a:uFillTx/>
              <a:latin typeface="+mj-lt"/>
              <a:ea typeface="+mn-ea"/>
              <a:cs typeface="+mn-cs"/>
            </a:rPr>
            <a:t>BACK TO TREE</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editAs="oneCell">
    <xdr:from>
      <xdr:col>1</xdr:col>
      <xdr:colOff>356758</xdr:colOff>
      <xdr:row>33</xdr:row>
      <xdr:rowOff>48958</xdr:rowOff>
    </xdr:from>
    <xdr:to>
      <xdr:col>1</xdr:col>
      <xdr:colOff>1091935</xdr:colOff>
      <xdr:row>33</xdr:row>
      <xdr:rowOff>963358</xdr:rowOff>
    </xdr:to>
    <xdr:pic>
      <xdr:nvPicPr>
        <xdr:cNvPr id="4" name="Photo placeholder 2">
          <a:extLst>
            <a:ext uri="{FF2B5EF4-FFF2-40B4-BE49-F238E27FC236}">
              <a16:creationId xmlns:a16="http://schemas.microsoft.com/office/drawing/2014/main" id="{00000000-0008-0000-05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55258" y="9171791"/>
          <a:ext cx="735177" cy="914400"/>
        </a:xfrm>
        <a:prstGeom prst="rect">
          <a:avLst/>
        </a:prstGeom>
      </xdr:spPr>
    </xdr:pic>
    <xdr:clientData/>
  </xdr:twoCellAnchor>
  <xdr:twoCellAnchor editAs="oneCell">
    <xdr:from>
      <xdr:col>1</xdr:col>
      <xdr:colOff>334880</xdr:colOff>
      <xdr:row>36</xdr:row>
      <xdr:rowOff>57881</xdr:rowOff>
    </xdr:from>
    <xdr:to>
      <xdr:col>1</xdr:col>
      <xdr:colOff>1113813</xdr:colOff>
      <xdr:row>36</xdr:row>
      <xdr:rowOff>972281</xdr:rowOff>
    </xdr:to>
    <xdr:pic>
      <xdr:nvPicPr>
        <xdr:cNvPr id="5" name="Photo placeholder 3">
          <a:extLst>
            <a:ext uri="{FF2B5EF4-FFF2-40B4-BE49-F238E27FC236}">
              <a16:creationId xmlns:a16="http://schemas.microsoft.com/office/drawing/2014/main" id="{00000000-0008-0000-05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33380" y="11191548"/>
          <a:ext cx="778933" cy="914400"/>
        </a:xfrm>
        <a:prstGeom prst="rect">
          <a:avLst/>
        </a:prstGeom>
      </xdr:spPr>
    </xdr:pic>
    <xdr:clientData/>
  </xdr:twoCellAnchor>
  <xdr:twoCellAnchor editAs="oneCell">
    <xdr:from>
      <xdr:col>1</xdr:col>
      <xdr:colOff>231481</xdr:colOff>
      <xdr:row>10</xdr:row>
      <xdr:rowOff>123161</xdr:rowOff>
    </xdr:from>
    <xdr:to>
      <xdr:col>1</xdr:col>
      <xdr:colOff>1151550</xdr:colOff>
      <xdr:row>14</xdr:row>
      <xdr:rowOff>208410</xdr:rowOff>
    </xdr:to>
    <xdr:pic>
      <xdr:nvPicPr>
        <xdr:cNvPr id="84" name="Father photo">
          <a:extLst>
            <a:ext uri="{FF2B5EF4-FFF2-40B4-BE49-F238E27FC236}">
              <a16:creationId xmlns:a16="http://schemas.microsoft.com/office/drawing/2014/main" id="{00000000-0008-0000-0500-00005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29981" y="4038994"/>
          <a:ext cx="920069" cy="1080082"/>
        </a:xfrm>
        <a:prstGeom prst="rect">
          <a:avLst/>
        </a:prstGeom>
      </xdr:spPr>
    </xdr:pic>
    <xdr:clientData/>
  </xdr:twoCellAnchor>
  <xdr:twoCellAnchor editAs="oneCell">
    <xdr:from>
      <xdr:col>5</xdr:col>
      <xdr:colOff>269227</xdr:colOff>
      <xdr:row>10</xdr:row>
      <xdr:rowOff>123161</xdr:rowOff>
    </xdr:from>
    <xdr:to>
      <xdr:col>5</xdr:col>
      <xdr:colOff>1137612</xdr:colOff>
      <xdr:row>14</xdr:row>
      <xdr:rowOff>208410</xdr:rowOff>
    </xdr:to>
    <xdr:pic>
      <xdr:nvPicPr>
        <xdr:cNvPr id="87" name="Mother photo">
          <a:extLst>
            <a:ext uri="{FF2B5EF4-FFF2-40B4-BE49-F238E27FC236}">
              <a16:creationId xmlns:a16="http://schemas.microsoft.com/office/drawing/2014/main" id="{00000000-0008-0000-0500-000057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841477" y="4038994"/>
          <a:ext cx="868385" cy="1080082"/>
        </a:xfrm>
        <a:prstGeom prst="rect">
          <a:avLst/>
        </a:prstGeom>
      </xdr:spPr>
    </xdr:pic>
    <xdr:clientData/>
  </xdr:twoCellAnchor>
  <xdr:twoCellAnchor editAs="oneCell">
    <xdr:from>
      <xdr:col>1</xdr:col>
      <xdr:colOff>334880</xdr:colOff>
      <xdr:row>35</xdr:row>
      <xdr:rowOff>47624</xdr:rowOff>
    </xdr:from>
    <xdr:to>
      <xdr:col>1</xdr:col>
      <xdr:colOff>1113813</xdr:colOff>
      <xdr:row>35</xdr:row>
      <xdr:rowOff>962024</xdr:rowOff>
    </xdr:to>
    <xdr:pic>
      <xdr:nvPicPr>
        <xdr:cNvPr id="88" name="Child photo 2">
          <a:extLst>
            <a:ext uri="{FF2B5EF4-FFF2-40B4-BE49-F238E27FC236}">
              <a16:creationId xmlns:a16="http://schemas.microsoft.com/office/drawing/2014/main" id="{00000000-0008-0000-0500-000058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33380" y="10175874"/>
          <a:ext cx="778933" cy="914400"/>
        </a:xfrm>
        <a:prstGeom prst="rect">
          <a:avLst/>
        </a:prstGeom>
      </xdr:spPr>
    </xdr:pic>
    <xdr:clientData/>
  </xdr:twoCellAnchor>
  <xdr:twoCellAnchor editAs="oneCell">
    <xdr:from>
      <xdr:col>1</xdr:col>
      <xdr:colOff>303130</xdr:colOff>
      <xdr:row>32</xdr:row>
      <xdr:rowOff>58208</xdr:rowOff>
    </xdr:from>
    <xdr:to>
      <xdr:col>1</xdr:col>
      <xdr:colOff>1082063</xdr:colOff>
      <xdr:row>32</xdr:row>
      <xdr:rowOff>972608</xdr:rowOff>
    </xdr:to>
    <xdr:pic>
      <xdr:nvPicPr>
        <xdr:cNvPr id="89" name="Child photo 1">
          <a:extLst>
            <a:ext uri="{FF2B5EF4-FFF2-40B4-BE49-F238E27FC236}">
              <a16:creationId xmlns:a16="http://schemas.microsoft.com/office/drawing/2014/main" id="{00000000-0008-0000-0500-000059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01630" y="8175625"/>
          <a:ext cx="778933" cy="914400"/>
        </a:xfrm>
        <a:prstGeom prst="rect">
          <a:avLst/>
        </a:prstGeom>
      </xdr:spPr>
    </xdr:pic>
    <xdr:clientData/>
  </xdr:twoCellAnchor>
  <xdr:twoCellAnchor>
    <xdr:from>
      <xdr:col>4</xdr:col>
      <xdr:colOff>897137</xdr:colOff>
      <xdr:row>5</xdr:row>
      <xdr:rowOff>108105</xdr:rowOff>
    </xdr:from>
    <xdr:to>
      <xdr:col>6</xdr:col>
      <xdr:colOff>539751</xdr:colOff>
      <xdr:row>8</xdr:row>
      <xdr:rowOff>179916</xdr:rowOff>
    </xdr:to>
    <xdr:sp macro="" textlink="'Family Tree'!H169">
      <xdr:nvSpPr>
        <xdr:cNvPr id="72" name="Grandfather" descr="&quot;&quot;" title="Father's father">
          <a:extLst>
            <a:ext uri="{FF2B5EF4-FFF2-40B4-BE49-F238E27FC236}">
              <a16:creationId xmlns:a16="http://schemas.microsoft.com/office/drawing/2014/main" id="{00000000-0008-0000-0500-000048000000}"/>
            </a:ext>
          </a:extLst>
        </xdr:cNvPr>
        <xdr:cNvSpPr/>
      </xdr:nvSpPr>
      <xdr:spPr>
        <a:xfrm>
          <a:off x="6358137" y="2245938"/>
          <a:ext cx="2426031" cy="749145"/>
        </a:xfrm>
        <a:prstGeom prst="rect">
          <a:avLst/>
        </a:prstGeom>
        <a:solidFill>
          <a:schemeClr val="accent3"/>
        </a:solidFill>
        <a:ln w="6350">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tIns="45720" rtlCol="0" anchor="t"/>
        <a:lstStyle/>
        <a:p>
          <a:pPr marL="0" marR="0" indent="0" algn="ctr">
            <a:spcBef>
              <a:spcPts val="0"/>
            </a:spcBef>
            <a:spcAft>
              <a:spcPts val="0"/>
            </a:spcAft>
          </a:pPr>
          <a:fld id="{F8314D04-C873-476C-8A24-BED37D3F2E30}" type="TxLink">
            <a:rPr lang="en-US" sz="1400" b="0" i="0" u="none" strike="noStrike">
              <a:solidFill>
                <a:srgbClr val="FFFFFF"/>
              </a:solidFill>
              <a:latin typeface="Cambria"/>
              <a:ea typeface="Cambria"/>
              <a:cs typeface="+mn-cs"/>
            </a:rPr>
            <a:pPr marL="0" marR="0" indent="0" algn="ctr">
              <a:spcBef>
                <a:spcPts val="0"/>
              </a:spcBef>
              <a:spcAft>
                <a:spcPts val="0"/>
              </a:spcAft>
            </a:pPr>
            <a:t>George (Dancie) Norrie                                                            B Aug 22, 1857-D Sept 16, 1925                                                                                                               </a:t>
          </a:fld>
          <a:endParaRPr lang="en-US" sz="1400" b="0">
            <a:ea typeface="+mn-ea"/>
            <a:cs typeface="+mn-cs"/>
          </a:endParaRPr>
        </a:p>
      </xdr:txBody>
    </xdr:sp>
    <xdr:clientData/>
  </xdr:twoCellAnchor>
  <xdr:twoCellAnchor>
    <xdr:from>
      <xdr:col>6</xdr:col>
      <xdr:colOff>669677</xdr:colOff>
      <xdr:row>5</xdr:row>
      <xdr:rowOff>118690</xdr:rowOff>
    </xdr:from>
    <xdr:to>
      <xdr:col>8</xdr:col>
      <xdr:colOff>190500</xdr:colOff>
      <xdr:row>8</xdr:row>
      <xdr:rowOff>158750</xdr:rowOff>
    </xdr:to>
    <xdr:sp macro="" textlink="'Family Tree'!H225">
      <xdr:nvSpPr>
        <xdr:cNvPr id="73" name="Grandmother" descr="&quot;&quot;" title="Father's mother">
          <a:extLst>
            <a:ext uri="{FF2B5EF4-FFF2-40B4-BE49-F238E27FC236}">
              <a16:creationId xmlns:a16="http://schemas.microsoft.com/office/drawing/2014/main" id="{00000000-0008-0000-0500-000049000000}"/>
            </a:ext>
          </a:extLst>
        </xdr:cNvPr>
        <xdr:cNvSpPr/>
      </xdr:nvSpPr>
      <xdr:spPr>
        <a:xfrm>
          <a:off x="8914094" y="2256523"/>
          <a:ext cx="2505323" cy="717394"/>
        </a:xfrm>
        <a:prstGeom prst="rect">
          <a:avLst/>
        </a:prstGeom>
        <a:solidFill>
          <a:schemeClr val="accent3"/>
        </a:solidFill>
        <a:ln w="6350">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tIns="45720" rtlCol="0" anchor="t"/>
        <a:lstStyle/>
        <a:p>
          <a:pPr marL="0" marR="0" indent="0" algn="ctr">
            <a:spcBef>
              <a:spcPts val="0"/>
            </a:spcBef>
            <a:spcAft>
              <a:spcPts val="0"/>
            </a:spcAft>
          </a:pPr>
          <a:fld id="{E042F512-2499-419E-87A8-14145B90B4B4}" type="TxLink">
            <a:rPr lang="en-US" sz="1400" b="0" i="0" u="none" strike="noStrike">
              <a:solidFill>
                <a:srgbClr val="FFFFFF"/>
              </a:solidFill>
              <a:latin typeface="Cambria"/>
              <a:ea typeface="Cambria"/>
              <a:cs typeface="+mn-cs"/>
            </a:rPr>
            <a:pPr marL="0" marR="0" indent="0" algn="ctr">
              <a:spcBef>
                <a:spcPts val="0"/>
              </a:spcBef>
              <a:spcAft>
                <a:spcPts val="0"/>
              </a:spcAft>
            </a:pPr>
            <a:t>Ann Murray Knox                                                           B Aug 25, 1865-D May 25, 1935</a:t>
          </a:fld>
          <a:endParaRPr lang="en-US" sz="1400" b="0">
            <a:solidFill>
              <a:schemeClr val="bg1"/>
            </a:solidFill>
            <a:latin typeface="+mj-lt"/>
            <a:ea typeface="+mn-ea"/>
            <a:cs typeface="+mn-cs"/>
          </a:endParaRPr>
        </a:p>
      </xdr:txBody>
    </xdr:sp>
    <xdr:clientData/>
  </xdr:twoCellAnchor>
  <xdr:twoCellAnchor>
    <xdr:from>
      <xdr:col>4</xdr:col>
      <xdr:colOff>1101274</xdr:colOff>
      <xdr:row>8</xdr:row>
      <xdr:rowOff>298507</xdr:rowOff>
    </xdr:from>
    <xdr:to>
      <xdr:col>7</xdr:col>
      <xdr:colOff>1485229</xdr:colOff>
      <xdr:row>8</xdr:row>
      <xdr:rowOff>518585</xdr:rowOff>
    </xdr:to>
    <xdr:grpSp>
      <xdr:nvGrpSpPr>
        <xdr:cNvPr id="74" name="Group 73" descr="&quot;&quot;" title="Branch connector artwork">
          <a:extLst>
            <a:ext uri="{FF2B5EF4-FFF2-40B4-BE49-F238E27FC236}">
              <a16:creationId xmlns:a16="http://schemas.microsoft.com/office/drawing/2014/main" id="{00000000-0008-0000-0500-00004A000000}"/>
            </a:ext>
          </a:extLst>
        </xdr:cNvPr>
        <xdr:cNvGrpSpPr/>
      </xdr:nvGrpSpPr>
      <xdr:grpSpPr>
        <a:xfrm>
          <a:off x="6562274" y="3113674"/>
          <a:ext cx="4659622" cy="220078"/>
          <a:chOff x="711590" y="2824479"/>
          <a:chExt cx="4469720" cy="223406"/>
        </a:xfrm>
      </xdr:grpSpPr>
      <xdr:cxnSp macro="">
        <xdr:nvCxnSpPr>
          <xdr:cNvPr id="76" name="Line 4" descr="&quot;&quot;">
            <a:extLst>
              <a:ext uri="{FF2B5EF4-FFF2-40B4-BE49-F238E27FC236}">
                <a16:creationId xmlns:a16="http://schemas.microsoft.com/office/drawing/2014/main" id="{00000000-0008-0000-0500-00004C000000}"/>
              </a:ext>
            </a:extLst>
          </xdr:cNvPr>
          <xdr:cNvCxnSpPr/>
        </xdr:nvCxnSpPr>
        <xdr:spPr>
          <a:xfrm>
            <a:off x="2946450" y="2824479"/>
            <a:ext cx="1" cy="223406"/>
          </a:xfrm>
          <a:prstGeom prst="line">
            <a:avLst/>
          </a:prstGeom>
          <a:ln w="9525">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77" name="Line 2" descr="&quot;&quot;">
            <a:extLst>
              <a:ext uri="{FF2B5EF4-FFF2-40B4-BE49-F238E27FC236}">
                <a16:creationId xmlns:a16="http://schemas.microsoft.com/office/drawing/2014/main" id="{00000000-0008-0000-0500-00004D000000}"/>
              </a:ext>
            </a:extLst>
          </xdr:cNvPr>
          <xdr:cNvCxnSpPr/>
        </xdr:nvCxnSpPr>
        <xdr:spPr>
          <a:xfrm>
            <a:off x="711590" y="2827860"/>
            <a:ext cx="4469720" cy="0"/>
          </a:xfrm>
          <a:prstGeom prst="line">
            <a:avLst/>
          </a:prstGeom>
          <a:ln w="9525">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17111</xdr:colOff>
      <xdr:row>5</xdr:row>
      <xdr:rowOff>108108</xdr:rowOff>
    </xdr:from>
    <xdr:to>
      <xdr:col>4</xdr:col>
      <xdr:colOff>158750</xdr:colOff>
      <xdr:row>8</xdr:row>
      <xdr:rowOff>179917</xdr:rowOff>
    </xdr:to>
    <xdr:grpSp>
      <xdr:nvGrpSpPr>
        <xdr:cNvPr id="2" name="Group 1" descr="&quot;&quot;" title="Father's Parents Navigation">
          <a:hlinkClick xmlns:r="http://schemas.openxmlformats.org/officeDocument/2006/relationships" r:id="rId3" tooltip="Click to view father's parents"/>
          <a:extLst>
            <a:ext uri="{FF2B5EF4-FFF2-40B4-BE49-F238E27FC236}">
              <a16:creationId xmlns:a16="http://schemas.microsoft.com/office/drawing/2014/main" id="{00000000-0008-0000-0500-000002000000}"/>
            </a:ext>
          </a:extLst>
        </xdr:cNvPr>
        <xdr:cNvGrpSpPr/>
      </xdr:nvGrpSpPr>
      <xdr:grpSpPr>
        <a:xfrm>
          <a:off x="715611" y="2245941"/>
          <a:ext cx="4904139" cy="749143"/>
          <a:chOff x="715611" y="2245941"/>
          <a:chExt cx="4450929" cy="549601"/>
        </a:xfrm>
      </xdr:grpSpPr>
      <xdr:sp macro="" textlink="PGGrandfather1">
        <xdr:nvSpPr>
          <xdr:cNvPr id="79" name="Grandfather" descr="&quot;&quot;" title="Father's father">
            <a:extLst>
              <a:ext uri="{FF2B5EF4-FFF2-40B4-BE49-F238E27FC236}">
                <a16:creationId xmlns:a16="http://schemas.microsoft.com/office/drawing/2014/main" id="{00000000-0008-0000-0500-00004F000000}"/>
              </a:ext>
            </a:extLst>
          </xdr:cNvPr>
          <xdr:cNvSpPr/>
        </xdr:nvSpPr>
        <xdr:spPr>
          <a:xfrm>
            <a:off x="715611" y="2245941"/>
            <a:ext cx="2191445" cy="549601"/>
          </a:xfrm>
          <a:prstGeom prst="rect">
            <a:avLst/>
          </a:prstGeom>
          <a:solidFill>
            <a:schemeClr val="accent3"/>
          </a:solidFill>
          <a:ln w="6350">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tIns="45720" rtlCol="0" anchor="ctr"/>
          <a:lstStyle/>
          <a:p>
            <a:pPr marL="0" marR="0" indent="0" algn="ctr">
              <a:spcBef>
                <a:spcPts val="0"/>
              </a:spcBef>
              <a:spcAft>
                <a:spcPts val="0"/>
              </a:spcAft>
            </a:pPr>
            <a:fld id="{27F828ED-A7EA-4788-8F02-E0B22B084D48}" type="TxLink">
              <a:rPr lang="en-US" sz="1400" b="0" i="0" u="none" strike="noStrike">
                <a:solidFill>
                  <a:srgbClr val="FFFFFF"/>
                </a:solidFill>
                <a:latin typeface="Cambria"/>
                <a:ea typeface="+mn-ea"/>
                <a:cs typeface="+mn-cs"/>
              </a:rPr>
              <a:pPr marL="0" marR="0" indent="0" algn="ctr">
                <a:spcBef>
                  <a:spcPts val="0"/>
                </a:spcBef>
                <a:spcAft>
                  <a:spcPts val="0"/>
                </a:spcAft>
              </a:pPr>
              <a:t>James Adams Cruickshank                                                                          B June 18, 1831- D Mar 25, 1898                                                </a:t>
            </a:fld>
            <a:endParaRPr lang="en-US" sz="1400" b="0">
              <a:solidFill>
                <a:schemeClr val="bg1"/>
              </a:solidFill>
              <a:latin typeface="+mj-lt"/>
              <a:ea typeface="+mn-ea"/>
              <a:cs typeface="+mn-cs"/>
            </a:endParaRPr>
          </a:p>
        </xdr:txBody>
      </xdr:sp>
      <xdr:sp macro="" textlink="PGGrandmother1">
        <xdr:nvSpPr>
          <xdr:cNvPr id="80" name="Grandmother" descr="&quot;&quot;" title="Father's mother">
            <a:extLst>
              <a:ext uri="{FF2B5EF4-FFF2-40B4-BE49-F238E27FC236}">
                <a16:creationId xmlns:a16="http://schemas.microsoft.com/office/drawing/2014/main" id="{00000000-0008-0000-0500-000050000000}"/>
              </a:ext>
            </a:extLst>
          </xdr:cNvPr>
          <xdr:cNvSpPr/>
        </xdr:nvSpPr>
        <xdr:spPr>
          <a:xfrm>
            <a:off x="2974164" y="2245941"/>
            <a:ext cx="2192376" cy="549601"/>
          </a:xfrm>
          <a:prstGeom prst="rect">
            <a:avLst/>
          </a:prstGeom>
          <a:solidFill>
            <a:schemeClr val="accent3"/>
          </a:solidFill>
          <a:ln w="6350">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tIns="45720" rtlCol="0" anchor="ctr"/>
          <a:lstStyle/>
          <a:p>
            <a:pPr marL="0" marR="0" indent="0" algn="ctr">
              <a:spcBef>
                <a:spcPts val="0"/>
              </a:spcBef>
              <a:spcAft>
                <a:spcPts val="0"/>
              </a:spcAft>
            </a:pPr>
            <a:fld id="{5C5ECBC4-8E5F-421E-A429-EC857D0ED20C}" type="TxLink">
              <a:rPr lang="en-US" sz="1400" b="0" i="0" u="none" strike="noStrike">
                <a:solidFill>
                  <a:srgbClr val="FFFFFF"/>
                </a:solidFill>
                <a:latin typeface="Cambria"/>
                <a:ea typeface="+mn-ea"/>
                <a:cs typeface="+mn-cs"/>
              </a:rPr>
              <a:pPr marL="0" marR="0" indent="0" algn="ctr">
                <a:spcBef>
                  <a:spcPts val="0"/>
                </a:spcBef>
                <a:spcAft>
                  <a:spcPts val="0"/>
                </a:spcAft>
              </a:pPr>
              <a:t>Mary Taylor                                                               B Aug 1, 1841 - D June 24, 1911</a:t>
            </a:fld>
            <a:endParaRPr lang="en-US" sz="1400" b="0">
              <a:solidFill>
                <a:schemeClr val="bg1"/>
              </a:solidFill>
              <a:latin typeface="+mj-lt"/>
              <a:ea typeface="+mn-ea"/>
              <a:cs typeface="+mn-cs"/>
            </a:endParaRPr>
          </a:p>
        </xdr:txBody>
      </xdr:sp>
    </xdr:grpSp>
    <xdr:clientData/>
  </xdr:twoCellAnchor>
  <xdr:twoCellAnchor>
    <xdr:from>
      <xdr:col>1</xdr:col>
      <xdr:colOff>9582</xdr:colOff>
      <xdr:row>8</xdr:row>
      <xdr:rowOff>298508</xdr:rowOff>
    </xdr:from>
    <xdr:to>
      <xdr:col>4</xdr:col>
      <xdr:colOff>3561</xdr:colOff>
      <xdr:row>8</xdr:row>
      <xdr:rowOff>508001</xdr:rowOff>
    </xdr:to>
    <xdr:grpSp>
      <xdr:nvGrpSpPr>
        <xdr:cNvPr id="81" name="Group 80" descr="&quot;&quot;" title="Branch connector artwork">
          <a:extLst>
            <a:ext uri="{FF2B5EF4-FFF2-40B4-BE49-F238E27FC236}">
              <a16:creationId xmlns:a16="http://schemas.microsoft.com/office/drawing/2014/main" id="{00000000-0008-0000-0500-000051000000}"/>
            </a:ext>
          </a:extLst>
        </xdr:cNvPr>
        <xdr:cNvGrpSpPr/>
      </xdr:nvGrpSpPr>
      <xdr:grpSpPr>
        <a:xfrm>
          <a:off x="708082" y="3113675"/>
          <a:ext cx="4756479" cy="209493"/>
          <a:chOff x="711590" y="2824479"/>
          <a:chExt cx="4469720" cy="223406"/>
        </a:xfrm>
      </xdr:grpSpPr>
      <xdr:cxnSp macro="">
        <xdr:nvCxnSpPr>
          <xdr:cNvPr id="83" name="Line 4" descr="&quot;&quot;">
            <a:extLst>
              <a:ext uri="{FF2B5EF4-FFF2-40B4-BE49-F238E27FC236}">
                <a16:creationId xmlns:a16="http://schemas.microsoft.com/office/drawing/2014/main" id="{00000000-0008-0000-0500-000053000000}"/>
              </a:ext>
            </a:extLst>
          </xdr:cNvPr>
          <xdr:cNvCxnSpPr/>
        </xdr:nvCxnSpPr>
        <xdr:spPr>
          <a:xfrm>
            <a:off x="2946450" y="2824479"/>
            <a:ext cx="1" cy="223406"/>
          </a:xfrm>
          <a:prstGeom prst="line">
            <a:avLst/>
          </a:prstGeom>
          <a:ln w="9525">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85" name="Line 2" descr="&quot;&quot;">
            <a:extLst>
              <a:ext uri="{FF2B5EF4-FFF2-40B4-BE49-F238E27FC236}">
                <a16:creationId xmlns:a16="http://schemas.microsoft.com/office/drawing/2014/main" id="{00000000-0008-0000-0500-000055000000}"/>
              </a:ext>
            </a:extLst>
          </xdr:cNvPr>
          <xdr:cNvCxnSpPr/>
        </xdr:nvCxnSpPr>
        <xdr:spPr>
          <a:xfrm>
            <a:off x="711590" y="2827860"/>
            <a:ext cx="4469720" cy="0"/>
          </a:xfrm>
          <a:prstGeom prst="line">
            <a:avLst/>
          </a:prstGeom>
          <a:ln w="9525">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7</xdr:col>
      <xdr:colOff>650110</xdr:colOff>
      <xdr:row>0</xdr:row>
      <xdr:rowOff>359972</xdr:rowOff>
    </xdr:from>
    <xdr:to>
      <xdr:col>7</xdr:col>
      <xdr:colOff>1465040</xdr:colOff>
      <xdr:row>1</xdr:row>
      <xdr:rowOff>389534</xdr:rowOff>
    </xdr:to>
    <xdr:sp macro="" textlink="">
      <xdr:nvSpPr>
        <xdr:cNvPr id="30" name="Back" descr="Click to return to tree" title="Back to Tree">
          <a:hlinkClick xmlns:r="http://schemas.openxmlformats.org/officeDocument/2006/relationships" r:id="rId4" tooltip="Click to return to tree"/>
          <a:extLst>
            <a:ext uri="{FF2B5EF4-FFF2-40B4-BE49-F238E27FC236}">
              <a16:creationId xmlns:a16="http://schemas.microsoft.com/office/drawing/2014/main" id="{00000000-0008-0000-0500-00001E000000}"/>
            </a:ext>
          </a:extLst>
        </xdr:cNvPr>
        <xdr:cNvSpPr/>
      </xdr:nvSpPr>
      <xdr:spPr>
        <a:xfrm>
          <a:off x="9910527" y="359972"/>
          <a:ext cx="814930" cy="823312"/>
        </a:xfrm>
        <a:prstGeom prst="ellipse">
          <a:avLst/>
        </a:prstGeom>
        <a:solidFill>
          <a:schemeClr val="bg1">
            <a:lumMod val="75000"/>
          </a:schemeClr>
        </a:solidFill>
        <a:ln w="6350">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050" b="0" i="0" u="none" strike="noStrike" kern="0" cap="none" spc="0" normalizeH="0" baseline="0" noProof="0">
              <a:ln>
                <a:noFill/>
              </a:ln>
              <a:solidFill>
                <a:schemeClr val="bg2"/>
              </a:solidFill>
              <a:effectLst/>
              <a:uLnTx/>
              <a:uFillTx/>
              <a:latin typeface="+mj-lt"/>
              <a:ea typeface="+mn-ea"/>
              <a:cs typeface="+mn-cs"/>
            </a:rPr>
            <a:t>BACK TO TREE</a:t>
          </a:r>
        </a:p>
      </xdr:txBody>
    </xdr:sp>
    <xdr:clientData fPrintsWithSheet="0"/>
  </xdr:twoCellAnchor>
  <xdr:twoCellAnchor editAs="oneCell">
    <xdr:from>
      <xdr:col>1</xdr:col>
      <xdr:colOff>381000</xdr:colOff>
      <xdr:row>34</xdr:row>
      <xdr:rowOff>42333</xdr:rowOff>
    </xdr:from>
    <xdr:to>
      <xdr:col>1</xdr:col>
      <xdr:colOff>1159933</xdr:colOff>
      <xdr:row>34</xdr:row>
      <xdr:rowOff>956733</xdr:rowOff>
    </xdr:to>
    <xdr:pic>
      <xdr:nvPicPr>
        <xdr:cNvPr id="22" name="Photo placeholder 3">
          <a:extLst>
            <a:ext uri="{FF2B5EF4-FFF2-40B4-BE49-F238E27FC236}">
              <a16:creationId xmlns:a16="http://schemas.microsoft.com/office/drawing/2014/main" id="{00000000-0008-0000-0500-00001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79500" y="10170583"/>
          <a:ext cx="778933" cy="914400"/>
        </a:xfrm>
        <a:prstGeom prst="rect">
          <a:avLst/>
        </a:prstGeom>
      </xdr:spPr>
    </xdr:pic>
    <xdr:clientData/>
  </xdr:twoCellAnchor>
</xdr:wsDr>
</file>

<file path=xl/drawings/drawing30.xml><?xml version="1.0" encoding="utf-8"?>
<xdr:wsDr xmlns:xdr="http://schemas.openxmlformats.org/drawingml/2006/spreadsheetDrawing" xmlns:a="http://schemas.openxmlformats.org/drawingml/2006/main">
  <xdr:twoCellAnchor>
    <xdr:from>
      <xdr:col>5</xdr:col>
      <xdr:colOff>18719</xdr:colOff>
      <xdr:row>5</xdr:row>
      <xdr:rowOff>108106</xdr:rowOff>
    </xdr:from>
    <xdr:to>
      <xdr:col>6</xdr:col>
      <xdr:colOff>729143</xdr:colOff>
      <xdr:row>8</xdr:row>
      <xdr:rowOff>54457</xdr:rowOff>
    </xdr:to>
    <xdr:sp macro="" textlink="">
      <xdr:nvSpPr>
        <xdr:cNvPr id="2" name="Grandfather" descr="&quot;&quot;" title="Father's father">
          <a:extLst>
            <a:ext uri="{FF2B5EF4-FFF2-40B4-BE49-F238E27FC236}">
              <a16:creationId xmlns:a16="http://schemas.microsoft.com/office/drawing/2014/main" id="{00000000-0008-0000-1300-000002000000}"/>
            </a:ext>
          </a:extLst>
        </xdr:cNvPr>
        <xdr:cNvSpPr/>
      </xdr:nvSpPr>
      <xdr:spPr>
        <a:xfrm>
          <a:off x="6381419" y="2251231"/>
          <a:ext cx="2196324" cy="870276"/>
        </a:xfrm>
        <a:prstGeom prst="rect">
          <a:avLst/>
        </a:prstGeom>
        <a:solidFill>
          <a:schemeClr val="accent3">
            <a:lumMod val="60000"/>
            <a:lumOff val="40000"/>
          </a:schemeClr>
        </a:solidFill>
        <a:ln w="6350">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tIns="45720" rtlCol="0" anchor="ctr"/>
        <a:lstStyle/>
        <a:p>
          <a:pPr marL="0" marR="0" indent="0" algn="ctr">
            <a:spcBef>
              <a:spcPts val="0"/>
            </a:spcBef>
            <a:spcAft>
              <a:spcPts val="0"/>
            </a:spcAft>
          </a:pPr>
          <a:r>
            <a:rPr lang="en-US" sz="1600" b="0" i="0" u="none" strike="noStrike">
              <a:solidFill>
                <a:srgbClr val="000000"/>
              </a:solidFill>
              <a:latin typeface="Cambria"/>
              <a:ea typeface="+mn-ea"/>
              <a:cs typeface="+mn-cs"/>
            </a:rPr>
            <a:t>Unknown</a:t>
          </a:r>
        </a:p>
      </xdr:txBody>
    </xdr:sp>
    <xdr:clientData/>
  </xdr:twoCellAnchor>
  <xdr:twoCellAnchor>
    <xdr:from>
      <xdr:col>6</xdr:col>
      <xdr:colOff>796399</xdr:colOff>
      <xdr:row>5</xdr:row>
      <xdr:rowOff>108106</xdr:rowOff>
    </xdr:from>
    <xdr:to>
      <xdr:col>8</xdr:col>
      <xdr:colOff>2808</xdr:colOff>
      <xdr:row>8</xdr:row>
      <xdr:rowOff>54457</xdr:rowOff>
    </xdr:to>
    <xdr:sp macro="" textlink="">
      <xdr:nvSpPr>
        <xdr:cNvPr id="3" name="Grandmother" descr="&quot;&quot;" title="Father's mother">
          <a:extLst>
            <a:ext uri="{FF2B5EF4-FFF2-40B4-BE49-F238E27FC236}">
              <a16:creationId xmlns:a16="http://schemas.microsoft.com/office/drawing/2014/main" id="{00000000-0008-0000-1300-000003000000}"/>
            </a:ext>
          </a:extLst>
        </xdr:cNvPr>
        <xdr:cNvSpPr/>
      </xdr:nvSpPr>
      <xdr:spPr>
        <a:xfrm>
          <a:off x="8644999" y="2251231"/>
          <a:ext cx="2197259" cy="870276"/>
        </a:xfrm>
        <a:prstGeom prst="rect">
          <a:avLst/>
        </a:prstGeom>
        <a:solidFill>
          <a:schemeClr val="accent3">
            <a:lumMod val="60000"/>
            <a:lumOff val="40000"/>
          </a:schemeClr>
        </a:solidFill>
        <a:ln w="6350">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tIns="45720" rtlCol="0" anchor="ctr"/>
        <a:lstStyle/>
        <a:p>
          <a:pPr marL="0" marR="0" indent="0" algn="ctr">
            <a:spcBef>
              <a:spcPts val="0"/>
            </a:spcBef>
            <a:spcAft>
              <a:spcPts val="0"/>
            </a:spcAft>
          </a:pPr>
          <a:r>
            <a:rPr lang="en-US" sz="1600" b="0" i="0" u="none" strike="noStrike">
              <a:solidFill>
                <a:srgbClr val="000000"/>
              </a:solidFill>
              <a:latin typeface="Cambria"/>
              <a:ea typeface="+mn-ea"/>
              <a:cs typeface="+mn-cs"/>
            </a:rPr>
            <a:t>Unknown</a:t>
          </a:r>
        </a:p>
      </xdr:txBody>
    </xdr:sp>
    <xdr:clientData/>
  </xdr:twoCellAnchor>
  <xdr:twoCellAnchor>
    <xdr:from>
      <xdr:col>5</xdr:col>
      <xdr:colOff>11191</xdr:colOff>
      <xdr:row>8</xdr:row>
      <xdr:rowOff>108006</xdr:rowOff>
    </xdr:from>
    <xdr:to>
      <xdr:col>8</xdr:col>
      <xdr:colOff>14146</xdr:colOff>
      <xdr:row>9</xdr:row>
      <xdr:rowOff>1200</xdr:rowOff>
    </xdr:to>
    <xdr:grpSp>
      <xdr:nvGrpSpPr>
        <xdr:cNvPr id="4" name="Group 3" descr="&quot;&quot;" title="Branch connector artwork">
          <a:extLst>
            <a:ext uri="{FF2B5EF4-FFF2-40B4-BE49-F238E27FC236}">
              <a16:creationId xmlns:a16="http://schemas.microsoft.com/office/drawing/2014/main" id="{00000000-0008-0000-1300-000004000000}"/>
            </a:ext>
          </a:extLst>
        </xdr:cNvPr>
        <xdr:cNvGrpSpPr/>
      </xdr:nvGrpSpPr>
      <xdr:grpSpPr>
        <a:xfrm>
          <a:off x="6373891" y="3175056"/>
          <a:ext cx="4479705" cy="359919"/>
          <a:chOff x="711590" y="2824479"/>
          <a:chExt cx="4469720" cy="223406"/>
        </a:xfrm>
      </xdr:grpSpPr>
      <xdr:cxnSp macro="">
        <xdr:nvCxnSpPr>
          <xdr:cNvPr id="5" name="Line 4" descr="&quot;&quot;">
            <a:extLst>
              <a:ext uri="{FF2B5EF4-FFF2-40B4-BE49-F238E27FC236}">
                <a16:creationId xmlns:a16="http://schemas.microsoft.com/office/drawing/2014/main" id="{00000000-0008-0000-1300-000005000000}"/>
              </a:ext>
            </a:extLst>
          </xdr:cNvPr>
          <xdr:cNvCxnSpPr/>
        </xdr:nvCxnSpPr>
        <xdr:spPr>
          <a:xfrm>
            <a:off x="2946450" y="2824479"/>
            <a:ext cx="1" cy="223406"/>
          </a:xfrm>
          <a:prstGeom prst="line">
            <a:avLst/>
          </a:prstGeom>
          <a:ln w="9525">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6" name="Line 2" descr="&quot;&quot;">
            <a:extLst>
              <a:ext uri="{FF2B5EF4-FFF2-40B4-BE49-F238E27FC236}">
                <a16:creationId xmlns:a16="http://schemas.microsoft.com/office/drawing/2014/main" id="{00000000-0008-0000-1300-000006000000}"/>
              </a:ext>
            </a:extLst>
          </xdr:cNvPr>
          <xdr:cNvCxnSpPr/>
        </xdr:nvCxnSpPr>
        <xdr:spPr>
          <a:xfrm>
            <a:off x="711590" y="2827860"/>
            <a:ext cx="4469720" cy="0"/>
          </a:xfrm>
          <a:prstGeom prst="line">
            <a:avLst/>
          </a:prstGeom>
          <a:ln w="9525">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17110</xdr:colOff>
      <xdr:row>5</xdr:row>
      <xdr:rowOff>108108</xdr:rowOff>
    </xdr:from>
    <xdr:to>
      <xdr:col>2</xdr:col>
      <xdr:colOff>761999</xdr:colOff>
      <xdr:row>8</xdr:row>
      <xdr:rowOff>9525</xdr:rowOff>
    </xdr:to>
    <xdr:sp macro="" textlink="'Family Tree'!P406">
      <xdr:nvSpPr>
        <xdr:cNvPr id="7" name="Grandfather" descr="&quot;&quot;" title="Father's father">
          <a:extLst>
            <a:ext uri="{FF2B5EF4-FFF2-40B4-BE49-F238E27FC236}">
              <a16:creationId xmlns:a16="http://schemas.microsoft.com/office/drawing/2014/main" id="{00000000-0008-0000-1300-000007000000}"/>
            </a:ext>
          </a:extLst>
        </xdr:cNvPr>
        <xdr:cNvSpPr/>
      </xdr:nvSpPr>
      <xdr:spPr>
        <a:xfrm>
          <a:off x="712435" y="2251233"/>
          <a:ext cx="2230789" cy="825342"/>
        </a:xfrm>
        <a:prstGeom prst="rect">
          <a:avLst/>
        </a:prstGeom>
        <a:solidFill>
          <a:schemeClr val="accent3">
            <a:lumMod val="60000"/>
            <a:lumOff val="40000"/>
          </a:schemeClr>
        </a:solidFill>
        <a:ln w="6350">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tIns="45720" rtlCol="0" anchor="ctr"/>
        <a:lstStyle/>
        <a:p>
          <a:pPr marL="0" marR="0" indent="0" algn="ctr">
            <a:spcBef>
              <a:spcPts val="0"/>
            </a:spcBef>
            <a:spcAft>
              <a:spcPts val="0"/>
            </a:spcAft>
          </a:pPr>
          <a:fld id="{DEBBA5B3-0AA5-4521-94BF-700FFD0EC1C4}" type="TxLink">
            <a:rPr lang="en-US" sz="1600" b="0" i="0" u="none" strike="noStrike">
              <a:solidFill>
                <a:srgbClr val="000000"/>
              </a:solidFill>
              <a:latin typeface="Cambria"/>
              <a:ea typeface="+mn-ea"/>
              <a:cs typeface="+mn-cs"/>
            </a:rPr>
            <a:pPr marL="0" marR="0" indent="0" algn="ctr">
              <a:spcBef>
                <a:spcPts val="0"/>
              </a:spcBef>
              <a:spcAft>
                <a:spcPts val="0"/>
              </a:spcAft>
            </a:pPr>
            <a:t>Benjamin Richards                                                               </a:t>
          </a:fld>
          <a:endParaRPr lang="en-US" sz="1400" b="0" i="0" u="none" strike="noStrike">
            <a:solidFill>
              <a:srgbClr val="FFFFFF"/>
            </a:solidFill>
            <a:latin typeface="Cambria"/>
            <a:ea typeface="+mn-ea"/>
            <a:cs typeface="+mn-cs"/>
          </a:endParaRPr>
        </a:p>
      </xdr:txBody>
    </xdr:sp>
    <xdr:clientData/>
  </xdr:twoCellAnchor>
  <xdr:twoCellAnchor>
    <xdr:from>
      <xdr:col>2</xdr:col>
      <xdr:colOff>885826</xdr:colOff>
      <xdr:row>5</xdr:row>
      <xdr:rowOff>104775</xdr:rowOff>
    </xdr:from>
    <xdr:to>
      <xdr:col>3</xdr:col>
      <xdr:colOff>1466851</xdr:colOff>
      <xdr:row>8</xdr:row>
      <xdr:rowOff>6833</xdr:rowOff>
    </xdr:to>
    <xdr:sp macro="" textlink="'Family Tree'!P413">
      <xdr:nvSpPr>
        <xdr:cNvPr id="8" name="Grandmother" descr="&quot;&quot;" title="Father's mother">
          <a:extLst>
            <a:ext uri="{FF2B5EF4-FFF2-40B4-BE49-F238E27FC236}">
              <a16:creationId xmlns:a16="http://schemas.microsoft.com/office/drawing/2014/main" id="{00000000-0008-0000-1300-000008000000}"/>
            </a:ext>
          </a:extLst>
        </xdr:cNvPr>
        <xdr:cNvSpPr/>
      </xdr:nvSpPr>
      <xdr:spPr>
        <a:xfrm>
          <a:off x="3067051" y="2247900"/>
          <a:ext cx="2076450" cy="825983"/>
        </a:xfrm>
        <a:prstGeom prst="rect">
          <a:avLst/>
        </a:prstGeom>
        <a:solidFill>
          <a:schemeClr val="accent3">
            <a:lumMod val="60000"/>
            <a:lumOff val="40000"/>
          </a:schemeClr>
        </a:solidFill>
        <a:ln w="6350">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tIns="45720" rtlCol="0" anchor="ctr"/>
        <a:lstStyle/>
        <a:p>
          <a:pPr marL="0" marR="0" indent="0" algn="ctr">
            <a:spcBef>
              <a:spcPts val="0"/>
            </a:spcBef>
            <a:spcAft>
              <a:spcPts val="0"/>
            </a:spcAft>
          </a:pPr>
          <a:fld id="{2592C24F-37A1-4A8A-947C-10BBD53768B2}" type="TxLink">
            <a:rPr lang="en-US" sz="1600" b="0" i="0" u="none" strike="noStrike">
              <a:solidFill>
                <a:srgbClr val="000000"/>
              </a:solidFill>
              <a:latin typeface="Cambria"/>
              <a:ea typeface="+mn-ea"/>
              <a:cs typeface="+mn-cs"/>
            </a:rPr>
            <a:pPr marL="0" marR="0" indent="0" algn="ctr">
              <a:spcBef>
                <a:spcPts val="0"/>
              </a:spcBef>
              <a:spcAft>
                <a:spcPts val="0"/>
              </a:spcAft>
            </a:pPr>
            <a:t>Elizabeth                                                              </a:t>
          </a:fld>
          <a:endParaRPr lang="en-US" sz="1400" b="0">
            <a:solidFill>
              <a:sysClr val="windowText" lastClr="000000"/>
            </a:solidFill>
            <a:latin typeface="+mj-lt"/>
            <a:ea typeface="+mn-ea"/>
            <a:cs typeface="+mn-cs"/>
          </a:endParaRPr>
        </a:p>
      </xdr:txBody>
    </xdr:sp>
    <xdr:clientData/>
  </xdr:twoCellAnchor>
  <xdr:twoCellAnchor>
    <xdr:from>
      <xdr:col>1</xdr:col>
      <xdr:colOff>9582</xdr:colOff>
      <xdr:row>8</xdr:row>
      <xdr:rowOff>108008</xdr:rowOff>
    </xdr:from>
    <xdr:to>
      <xdr:col>4</xdr:col>
      <xdr:colOff>3561</xdr:colOff>
      <xdr:row>9</xdr:row>
      <xdr:rowOff>1202</xdr:rowOff>
    </xdr:to>
    <xdr:grpSp>
      <xdr:nvGrpSpPr>
        <xdr:cNvPr id="9" name="Group 8" descr="&quot;&quot;" title="Branch connector artwork">
          <a:extLst>
            <a:ext uri="{FF2B5EF4-FFF2-40B4-BE49-F238E27FC236}">
              <a16:creationId xmlns:a16="http://schemas.microsoft.com/office/drawing/2014/main" id="{00000000-0008-0000-1300-000009000000}"/>
            </a:ext>
          </a:extLst>
        </xdr:cNvPr>
        <xdr:cNvGrpSpPr/>
      </xdr:nvGrpSpPr>
      <xdr:grpSpPr>
        <a:xfrm>
          <a:off x="704907" y="3175058"/>
          <a:ext cx="4480254" cy="359919"/>
          <a:chOff x="711590" y="2824479"/>
          <a:chExt cx="4469720" cy="223406"/>
        </a:xfrm>
      </xdr:grpSpPr>
      <xdr:cxnSp macro="">
        <xdr:nvCxnSpPr>
          <xdr:cNvPr id="10" name="Line 4" descr="&quot;&quot;">
            <a:extLst>
              <a:ext uri="{FF2B5EF4-FFF2-40B4-BE49-F238E27FC236}">
                <a16:creationId xmlns:a16="http://schemas.microsoft.com/office/drawing/2014/main" id="{00000000-0008-0000-1300-00000A000000}"/>
              </a:ext>
            </a:extLst>
          </xdr:cNvPr>
          <xdr:cNvCxnSpPr/>
        </xdr:nvCxnSpPr>
        <xdr:spPr>
          <a:xfrm>
            <a:off x="2946450" y="2824479"/>
            <a:ext cx="1" cy="223406"/>
          </a:xfrm>
          <a:prstGeom prst="line">
            <a:avLst/>
          </a:prstGeom>
          <a:ln w="9525">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Line 2" descr="&quot;&quot;">
            <a:extLst>
              <a:ext uri="{FF2B5EF4-FFF2-40B4-BE49-F238E27FC236}">
                <a16:creationId xmlns:a16="http://schemas.microsoft.com/office/drawing/2014/main" id="{00000000-0008-0000-1300-00000B000000}"/>
              </a:ext>
            </a:extLst>
          </xdr:cNvPr>
          <xdr:cNvCxnSpPr/>
        </xdr:nvCxnSpPr>
        <xdr:spPr>
          <a:xfrm>
            <a:off x="711590" y="2827860"/>
            <a:ext cx="4469720" cy="0"/>
          </a:xfrm>
          <a:prstGeom prst="line">
            <a:avLst/>
          </a:prstGeom>
          <a:ln w="9525">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7</xdr:col>
      <xdr:colOff>660693</xdr:colOff>
      <xdr:row>0</xdr:row>
      <xdr:rowOff>359973</xdr:rowOff>
    </xdr:from>
    <xdr:to>
      <xdr:col>7</xdr:col>
      <xdr:colOff>1475623</xdr:colOff>
      <xdr:row>1</xdr:row>
      <xdr:rowOff>392358</xdr:rowOff>
    </xdr:to>
    <xdr:sp macro="" textlink="">
      <xdr:nvSpPr>
        <xdr:cNvPr id="12" name="Back" descr="Click to return to tree" title="Back to Tree">
          <a:hlinkClick xmlns:r="http://schemas.openxmlformats.org/officeDocument/2006/relationships" r:id="rId1" tooltip="Click to return to tree"/>
          <a:extLst>
            <a:ext uri="{FF2B5EF4-FFF2-40B4-BE49-F238E27FC236}">
              <a16:creationId xmlns:a16="http://schemas.microsoft.com/office/drawing/2014/main" id="{00000000-0008-0000-1300-00000C000000}"/>
            </a:ext>
          </a:extLst>
        </xdr:cNvPr>
        <xdr:cNvSpPr>
          <a:spLocks noChangeAspect="1"/>
        </xdr:cNvSpPr>
      </xdr:nvSpPr>
      <xdr:spPr>
        <a:xfrm>
          <a:off x="10004718" y="359973"/>
          <a:ext cx="814930" cy="822960"/>
        </a:xfrm>
        <a:prstGeom prst="ellipse">
          <a:avLst/>
        </a:prstGeom>
        <a:solidFill>
          <a:schemeClr val="bg1">
            <a:lumMod val="75000"/>
          </a:schemeClr>
        </a:solidFill>
        <a:ln w="6350">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050" b="0" i="0" u="none" strike="noStrike" kern="0" cap="none" spc="0" normalizeH="0" baseline="0" noProof="0">
              <a:ln>
                <a:noFill/>
              </a:ln>
              <a:solidFill>
                <a:schemeClr val="bg2"/>
              </a:solidFill>
              <a:effectLst/>
              <a:uLnTx/>
              <a:uFillTx/>
              <a:latin typeface="+mj-lt"/>
              <a:ea typeface="+mn-ea"/>
              <a:cs typeface="+mn-cs"/>
            </a:rPr>
            <a:t>BACK TO TREE</a:t>
          </a:r>
        </a:p>
      </xdr:txBody>
    </xdr:sp>
    <xdr:clientData fPrintsWithSheet="0"/>
  </xdr:twoCellAnchor>
</xdr:wsDr>
</file>

<file path=xl/drawings/drawing31.xml><?xml version="1.0" encoding="utf-8"?>
<xdr:wsDr xmlns:xdr="http://schemas.openxmlformats.org/drawingml/2006/spreadsheetDrawing" xmlns:a="http://schemas.openxmlformats.org/drawingml/2006/main">
  <xdr:twoCellAnchor editAs="oneCell">
    <xdr:from>
      <xdr:col>5</xdr:col>
      <xdr:colOff>142875</xdr:colOff>
      <xdr:row>10</xdr:row>
      <xdr:rowOff>125877</xdr:rowOff>
    </xdr:from>
    <xdr:to>
      <xdr:col>5</xdr:col>
      <xdr:colOff>1240155</xdr:colOff>
      <xdr:row>17</xdr:row>
      <xdr:rowOff>486</xdr:rowOff>
    </xdr:to>
    <xdr:pic>
      <xdr:nvPicPr>
        <xdr:cNvPr id="23" name="Mother photo" descr="To change this photo, right-click photo and then click Change Picture." title="Photo Placeholder">
          <a:extLst>
            <a:ext uri="{FF2B5EF4-FFF2-40B4-BE49-F238E27FC236}">
              <a16:creationId xmlns:a16="http://schemas.microsoft.com/office/drawing/2014/main" id="{00000000-0008-0000-1400-000017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438900" y="3592977"/>
          <a:ext cx="1097280" cy="1084284"/>
        </a:xfrm>
        <a:prstGeom prst="rect">
          <a:avLst/>
        </a:prstGeom>
      </xdr:spPr>
    </xdr:pic>
    <xdr:clientData/>
  </xdr:twoCellAnchor>
  <xdr:twoCellAnchor editAs="oneCell">
    <xdr:from>
      <xdr:col>1</xdr:col>
      <xdr:colOff>159554</xdr:colOff>
      <xdr:row>10</xdr:row>
      <xdr:rowOff>125876</xdr:rowOff>
    </xdr:from>
    <xdr:to>
      <xdr:col>1</xdr:col>
      <xdr:colOff>1256834</xdr:colOff>
      <xdr:row>17</xdr:row>
      <xdr:rowOff>485</xdr:rowOff>
    </xdr:to>
    <xdr:pic>
      <xdr:nvPicPr>
        <xdr:cNvPr id="24" name="Father photo" descr="To change this photo, right-click photo and then click Change Picture." title="Photo Placeholder">
          <a:extLst>
            <a:ext uri="{FF2B5EF4-FFF2-40B4-BE49-F238E27FC236}">
              <a16:creationId xmlns:a16="http://schemas.microsoft.com/office/drawing/2014/main" id="{00000000-0008-0000-1400-000018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4879" y="3592976"/>
          <a:ext cx="1097280" cy="1084284"/>
        </a:xfrm>
        <a:prstGeom prst="rect">
          <a:avLst/>
        </a:prstGeom>
      </xdr:spPr>
    </xdr:pic>
    <xdr:clientData/>
  </xdr:twoCellAnchor>
  <xdr:twoCellAnchor>
    <xdr:from>
      <xdr:col>5</xdr:col>
      <xdr:colOff>18719</xdr:colOff>
      <xdr:row>5</xdr:row>
      <xdr:rowOff>108106</xdr:rowOff>
    </xdr:from>
    <xdr:to>
      <xdr:col>6</xdr:col>
      <xdr:colOff>729143</xdr:colOff>
      <xdr:row>8</xdr:row>
      <xdr:rowOff>54457</xdr:rowOff>
    </xdr:to>
    <xdr:sp macro="" textlink="'Family Tree'!T326">
      <xdr:nvSpPr>
        <xdr:cNvPr id="27" name="Grandfather" descr="&quot;&quot;" title="Father's father">
          <a:extLst>
            <a:ext uri="{FF2B5EF4-FFF2-40B4-BE49-F238E27FC236}">
              <a16:creationId xmlns:a16="http://schemas.microsoft.com/office/drawing/2014/main" id="{00000000-0008-0000-1400-00001B000000}"/>
            </a:ext>
          </a:extLst>
        </xdr:cNvPr>
        <xdr:cNvSpPr/>
      </xdr:nvSpPr>
      <xdr:spPr>
        <a:xfrm>
          <a:off x="6314744" y="2251231"/>
          <a:ext cx="2196324" cy="546426"/>
        </a:xfrm>
        <a:prstGeom prst="rect">
          <a:avLst/>
        </a:prstGeom>
        <a:solidFill>
          <a:schemeClr val="accent4">
            <a:lumMod val="60000"/>
            <a:lumOff val="40000"/>
          </a:schemeClr>
        </a:solidFill>
        <a:ln w="6350">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tIns="45720" rtlCol="0" anchor="ctr"/>
        <a:lstStyle/>
        <a:p>
          <a:pPr marL="0" marR="0" indent="0" algn="ctr">
            <a:spcBef>
              <a:spcPts val="0"/>
            </a:spcBef>
            <a:spcAft>
              <a:spcPts val="0"/>
            </a:spcAft>
          </a:pPr>
          <a:fld id="{00DC00A7-0EDA-4E9A-987A-573B65E663DB}" type="TxLink">
            <a:rPr lang="en-US" sz="1600" b="0" i="0" u="none" strike="noStrike">
              <a:solidFill>
                <a:srgbClr val="000000"/>
              </a:solidFill>
              <a:latin typeface="Cambria"/>
              <a:ea typeface="Cambria"/>
              <a:cs typeface="+mn-cs"/>
            </a:rPr>
            <a:pPr marL="0" marR="0" indent="0" algn="ctr">
              <a:spcBef>
                <a:spcPts val="0"/>
              </a:spcBef>
              <a:spcAft>
                <a:spcPts val="0"/>
              </a:spcAft>
            </a:pPr>
            <a:t>James Fowlie                                                             B June 29, 1719 - D April 20, 1780</a:t>
          </a:fld>
          <a:endParaRPr lang="en-US" sz="1200" b="0">
            <a:solidFill>
              <a:sysClr val="windowText" lastClr="000000"/>
            </a:solidFill>
            <a:latin typeface="+mj-lt"/>
            <a:ea typeface="+mn-ea"/>
            <a:cs typeface="+mn-cs"/>
          </a:endParaRPr>
        </a:p>
      </xdr:txBody>
    </xdr:sp>
    <xdr:clientData/>
  </xdr:twoCellAnchor>
  <xdr:twoCellAnchor>
    <xdr:from>
      <xdr:col>6</xdr:col>
      <xdr:colOff>796399</xdr:colOff>
      <xdr:row>5</xdr:row>
      <xdr:rowOff>108106</xdr:rowOff>
    </xdr:from>
    <xdr:to>
      <xdr:col>8</xdr:col>
      <xdr:colOff>2808</xdr:colOff>
      <xdr:row>8</xdr:row>
      <xdr:rowOff>54457</xdr:rowOff>
    </xdr:to>
    <xdr:sp macro="" textlink="'Family Tree'!T332">
      <xdr:nvSpPr>
        <xdr:cNvPr id="28" name="Grandmother" descr="&quot;&quot;" title="Father's mother">
          <a:extLst>
            <a:ext uri="{FF2B5EF4-FFF2-40B4-BE49-F238E27FC236}">
              <a16:creationId xmlns:a16="http://schemas.microsoft.com/office/drawing/2014/main" id="{00000000-0008-0000-1400-00001C000000}"/>
            </a:ext>
          </a:extLst>
        </xdr:cNvPr>
        <xdr:cNvSpPr/>
      </xdr:nvSpPr>
      <xdr:spPr>
        <a:xfrm>
          <a:off x="8578324" y="2251231"/>
          <a:ext cx="2197259" cy="546426"/>
        </a:xfrm>
        <a:prstGeom prst="rect">
          <a:avLst/>
        </a:prstGeom>
        <a:solidFill>
          <a:schemeClr val="accent4">
            <a:lumMod val="60000"/>
            <a:lumOff val="40000"/>
          </a:schemeClr>
        </a:solidFill>
        <a:ln w="6350">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tIns="45720" rtlCol="0" anchor="ctr"/>
        <a:lstStyle/>
        <a:p>
          <a:pPr marL="0" marR="0" indent="0" algn="ctr">
            <a:spcBef>
              <a:spcPts val="0"/>
            </a:spcBef>
            <a:spcAft>
              <a:spcPts val="0"/>
            </a:spcAft>
          </a:pPr>
          <a:fld id="{F15347D3-A18F-4225-9EF1-216EC4F86CF7}" type="TxLink">
            <a:rPr lang="en-US" sz="1600" b="0" i="0" u="none" strike="noStrike">
              <a:solidFill>
                <a:srgbClr val="000000"/>
              </a:solidFill>
              <a:latin typeface="Cambria"/>
              <a:ea typeface="Cambria"/>
              <a:cs typeface="+mn-cs"/>
            </a:rPr>
            <a:pPr marL="0" marR="0" indent="0" algn="ctr">
              <a:spcBef>
                <a:spcPts val="0"/>
              </a:spcBef>
              <a:spcAft>
                <a:spcPts val="0"/>
              </a:spcAft>
            </a:pPr>
            <a:t>Elspeth Smith                                                                B 1715</a:t>
          </a:fld>
          <a:endParaRPr lang="en-US" sz="1200" b="0">
            <a:solidFill>
              <a:sysClr val="windowText" lastClr="000000"/>
            </a:solidFill>
            <a:latin typeface="+mj-lt"/>
            <a:ea typeface="+mn-ea"/>
            <a:cs typeface="+mn-cs"/>
          </a:endParaRPr>
        </a:p>
      </xdr:txBody>
    </xdr:sp>
    <xdr:clientData/>
  </xdr:twoCellAnchor>
  <xdr:twoCellAnchor>
    <xdr:from>
      <xdr:col>5</xdr:col>
      <xdr:colOff>11191</xdr:colOff>
      <xdr:row>8</xdr:row>
      <xdr:rowOff>108006</xdr:rowOff>
    </xdr:from>
    <xdr:to>
      <xdr:col>8</xdr:col>
      <xdr:colOff>14146</xdr:colOff>
      <xdr:row>9</xdr:row>
      <xdr:rowOff>1200</xdr:rowOff>
    </xdr:to>
    <xdr:grpSp>
      <xdr:nvGrpSpPr>
        <xdr:cNvPr id="29" name="Group 28" descr="&quot;&quot;" title="Branch connector artwork">
          <a:extLst>
            <a:ext uri="{FF2B5EF4-FFF2-40B4-BE49-F238E27FC236}">
              <a16:creationId xmlns:a16="http://schemas.microsoft.com/office/drawing/2014/main" id="{00000000-0008-0000-1400-00001D000000}"/>
            </a:ext>
          </a:extLst>
        </xdr:cNvPr>
        <xdr:cNvGrpSpPr/>
      </xdr:nvGrpSpPr>
      <xdr:grpSpPr>
        <a:xfrm>
          <a:off x="6311582" y="3173865"/>
          <a:ext cx="4487642" cy="359523"/>
          <a:chOff x="711590" y="2824479"/>
          <a:chExt cx="4469720" cy="223406"/>
        </a:xfrm>
      </xdr:grpSpPr>
      <xdr:cxnSp macro="">
        <xdr:nvCxnSpPr>
          <xdr:cNvPr id="30" name="Line 4" descr="&quot;&quot;">
            <a:extLst>
              <a:ext uri="{FF2B5EF4-FFF2-40B4-BE49-F238E27FC236}">
                <a16:creationId xmlns:a16="http://schemas.microsoft.com/office/drawing/2014/main" id="{00000000-0008-0000-1400-00001E000000}"/>
              </a:ext>
            </a:extLst>
          </xdr:cNvPr>
          <xdr:cNvCxnSpPr/>
        </xdr:nvCxnSpPr>
        <xdr:spPr>
          <a:xfrm>
            <a:off x="2946450" y="2824479"/>
            <a:ext cx="1" cy="223406"/>
          </a:xfrm>
          <a:prstGeom prst="line">
            <a:avLst/>
          </a:prstGeom>
          <a:ln w="9525">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31" name="Line 2" descr="&quot;&quot;">
            <a:extLst>
              <a:ext uri="{FF2B5EF4-FFF2-40B4-BE49-F238E27FC236}">
                <a16:creationId xmlns:a16="http://schemas.microsoft.com/office/drawing/2014/main" id="{00000000-0008-0000-1400-00001F000000}"/>
              </a:ext>
            </a:extLst>
          </xdr:cNvPr>
          <xdr:cNvCxnSpPr/>
        </xdr:nvCxnSpPr>
        <xdr:spPr>
          <a:xfrm>
            <a:off x="711590" y="2827860"/>
            <a:ext cx="4469720" cy="0"/>
          </a:xfrm>
          <a:prstGeom prst="line">
            <a:avLst/>
          </a:prstGeom>
          <a:ln w="9525">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17110</xdr:colOff>
      <xdr:row>5</xdr:row>
      <xdr:rowOff>108108</xdr:rowOff>
    </xdr:from>
    <xdr:to>
      <xdr:col>2</xdr:col>
      <xdr:colOff>761999</xdr:colOff>
      <xdr:row>8</xdr:row>
      <xdr:rowOff>9525</xdr:rowOff>
    </xdr:to>
    <xdr:sp macro="" textlink="'Family Tree'!T313">
      <xdr:nvSpPr>
        <xdr:cNvPr id="33" name="Grandfather" descr="&quot;&quot;" title="Father's father">
          <a:extLst>
            <a:ext uri="{FF2B5EF4-FFF2-40B4-BE49-F238E27FC236}">
              <a16:creationId xmlns:a16="http://schemas.microsoft.com/office/drawing/2014/main" id="{00000000-0008-0000-1400-000021000000}"/>
            </a:ext>
          </a:extLst>
        </xdr:cNvPr>
        <xdr:cNvSpPr/>
      </xdr:nvSpPr>
      <xdr:spPr>
        <a:xfrm>
          <a:off x="712435" y="2251233"/>
          <a:ext cx="2230789" cy="825342"/>
        </a:xfrm>
        <a:prstGeom prst="rect">
          <a:avLst/>
        </a:prstGeom>
        <a:solidFill>
          <a:schemeClr val="accent4">
            <a:lumMod val="60000"/>
            <a:lumOff val="40000"/>
          </a:schemeClr>
        </a:solidFill>
        <a:ln w="6350">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tIns="45720" rtlCol="0" anchor="ctr"/>
        <a:lstStyle/>
        <a:p>
          <a:pPr marL="0" marR="0" indent="0" algn="ctr">
            <a:spcBef>
              <a:spcPts val="0"/>
            </a:spcBef>
            <a:spcAft>
              <a:spcPts val="0"/>
            </a:spcAft>
          </a:pPr>
          <a:fld id="{3DB5F9E5-969C-4EDF-AA3E-336C0A43376B}" type="TxLink">
            <a:rPr lang="en-US" sz="1600" b="0" i="0" u="none" strike="noStrike">
              <a:solidFill>
                <a:srgbClr val="000000"/>
              </a:solidFill>
              <a:latin typeface="Cambria"/>
              <a:ea typeface="Cambria"/>
              <a:cs typeface="+mn-cs"/>
            </a:rPr>
            <a:pPr marL="0" marR="0" indent="0" algn="ctr">
              <a:spcBef>
                <a:spcPts val="0"/>
              </a:spcBef>
              <a:spcAft>
                <a:spcPts val="0"/>
              </a:spcAft>
            </a:pPr>
            <a:t>Alexander Anderson                                                        Bap Nov 17, 1694 - D April 12, 1772</a:t>
          </a:fld>
          <a:endParaRPr lang="en-US" sz="1400" b="0" i="0" u="none" strike="noStrike">
            <a:solidFill>
              <a:srgbClr val="FFFFFF"/>
            </a:solidFill>
            <a:latin typeface="Cambria"/>
            <a:ea typeface="+mn-ea"/>
            <a:cs typeface="+mn-cs"/>
          </a:endParaRPr>
        </a:p>
      </xdr:txBody>
    </xdr:sp>
    <xdr:clientData/>
  </xdr:twoCellAnchor>
  <xdr:twoCellAnchor>
    <xdr:from>
      <xdr:col>2</xdr:col>
      <xdr:colOff>885826</xdr:colOff>
      <xdr:row>5</xdr:row>
      <xdr:rowOff>104775</xdr:rowOff>
    </xdr:from>
    <xdr:to>
      <xdr:col>3</xdr:col>
      <xdr:colOff>1466851</xdr:colOff>
      <xdr:row>8</xdr:row>
      <xdr:rowOff>6833</xdr:rowOff>
    </xdr:to>
    <xdr:sp macro="" textlink="'Family Tree'!T320">
      <xdr:nvSpPr>
        <xdr:cNvPr id="34" name="Grandmother" descr="&quot;&quot;" title="Father's mother">
          <a:extLst>
            <a:ext uri="{FF2B5EF4-FFF2-40B4-BE49-F238E27FC236}">
              <a16:creationId xmlns:a16="http://schemas.microsoft.com/office/drawing/2014/main" id="{00000000-0008-0000-1400-000022000000}"/>
            </a:ext>
          </a:extLst>
        </xdr:cNvPr>
        <xdr:cNvSpPr/>
      </xdr:nvSpPr>
      <xdr:spPr>
        <a:xfrm>
          <a:off x="3067051" y="2247900"/>
          <a:ext cx="2076450" cy="825983"/>
        </a:xfrm>
        <a:prstGeom prst="rect">
          <a:avLst/>
        </a:prstGeom>
        <a:solidFill>
          <a:schemeClr val="accent4">
            <a:lumMod val="60000"/>
            <a:lumOff val="40000"/>
          </a:schemeClr>
        </a:solidFill>
        <a:ln w="6350">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tIns="45720" rtlCol="0" anchor="ctr"/>
        <a:lstStyle/>
        <a:p>
          <a:pPr marL="0" marR="0" indent="0" algn="ctr">
            <a:spcBef>
              <a:spcPts val="0"/>
            </a:spcBef>
            <a:spcAft>
              <a:spcPts val="0"/>
            </a:spcAft>
          </a:pPr>
          <a:fld id="{3DDC718B-65F4-4913-84F2-37EE97D9D1C3}" type="TxLink">
            <a:rPr lang="en-US" sz="1600" b="0" i="0" u="none" strike="noStrike">
              <a:solidFill>
                <a:srgbClr val="000000"/>
              </a:solidFill>
              <a:latin typeface="Cambria"/>
              <a:ea typeface="Cambria"/>
              <a:cs typeface="+mn-cs"/>
            </a:rPr>
            <a:pPr marL="0" marR="0" indent="0" algn="ctr">
              <a:spcBef>
                <a:spcPts val="0"/>
              </a:spcBef>
              <a:spcAft>
                <a:spcPts val="0"/>
              </a:spcAft>
            </a:pPr>
            <a:t>Margaret Kidd                                                                                      B 1696  - D Oct 18, 1772</a:t>
          </a:fld>
          <a:endParaRPr lang="en-US" sz="1400" b="0">
            <a:solidFill>
              <a:sysClr val="windowText" lastClr="000000"/>
            </a:solidFill>
            <a:latin typeface="+mj-lt"/>
            <a:ea typeface="+mn-ea"/>
            <a:cs typeface="+mn-cs"/>
          </a:endParaRPr>
        </a:p>
      </xdr:txBody>
    </xdr:sp>
    <xdr:clientData/>
  </xdr:twoCellAnchor>
  <xdr:twoCellAnchor>
    <xdr:from>
      <xdr:col>1</xdr:col>
      <xdr:colOff>9582</xdr:colOff>
      <xdr:row>8</xdr:row>
      <xdr:rowOff>108008</xdr:rowOff>
    </xdr:from>
    <xdr:to>
      <xdr:col>4</xdr:col>
      <xdr:colOff>3561</xdr:colOff>
      <xdr:row>9</xdr:row>
      <xdr:rowOff>1202</xdr:rowOff>
    </xdr:to>
    <xdr:grpSp>
      <xdr:nvGrpSpPr>
        <xdr:cNvPr id="35" name="Group 34" descr="&quot;&quot;" title="Branch connector artwork">
          <a:extLst>
            <a:ext uri="{FF2B5EF4-FFF2-40B4-BE49-F238E27FC236}">
              <a16:creationId xmlns:a16="http://schemas.microsoft.com/office/drawing/2014/main" id="{00000000-0008-0000-1400-000023000000}"/>
            </a:ext>
          </a:extLst>
        </xdr:cNvPr>
        <xdr:cNvGrpSpPr/>
      </xdr:nvGrpSpPr>
      <xdr:grpSpPr>
        <a:xfrm>
          <a:off x="704113" y="3173867"/>
          <a:ext cx="4488589" cy="359523"/>
          <a:chOff x="711590" y="2824479"/>
          <a:chExt cx="4469720" cy="223406"/>
        </a:xfrm>
      </xdr:grpSpPr>
      <xdr:cxnSp macro="">
        <xdr:nvCxnSpPr>
          <xdr:cNvPr id="36" name="Line 4" descr="&quot;&quot;">
            <a:extLst>
              <a:ext uri="{FF2B5EF4-FFF2-40B4-BE49-F238E27FC236}">
                <a16:creationId xmlns:a16="http://schemas.microsoft.com/office/drawing/2014/main" id="{00000000-0008-0000-1400-000024000000}"/>
              </a:ext>
            </a:extLst>
          </xdr:cNvPr>
          <xdr:cNvCxnSpPr/>
        </xdr:nvCxnSpPr>
        <xdr:spPr>
          <a:xfrm>
            <a:off x="2946450" y="2824479"/>
            <a:ext cx="1" cy="223406"/>
          </a:xfrm>
          <a:prstGeom prst="line">
            <a:avLst/>
          </a:prstGeom>
          <a:ln w="9525">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37" name="Line 2" descr="&quot;&quot;">
            <a:extLst>
              <a:ext uri="{FF2B5EF4-FFF2-40B4-BE49-F238E27FC236}">
                <a16:creationId xmlns:a16="http://schemas.microsoft.com/office/drawing/2014/main" id="{00000000-0008-0000-1400-000025000000}"/>
              </a:ext>
            </a:extLst>
          </xdr:cNvPr>
          <xdr:cNvCxnSpPr/>
        </xdr:nvCxnSpPr>
        <xdr:spPr>
          <a:xfrm>
            <a:off x="711590" y="2827860"/>
            <a:ext cx="4469720" cy="0"/>
          </a:xfrm>
          <a:prstGeom prst="line">
            <a:avLst/>
          </a:prstGeom>
          <a:ln w="9525">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7</xdr:col>
      <xdr:colOff>660693</xdr:colOff>
      <xdr:row>0</xdr:row>
      <xdr:rowOff>359973</xdr:rowOff>
    </xdr:from>
    <xdr:to>
      <xdr:col>7</xdr:col>
      <xdr:colOff>1475623</xdr:colOff>
      <xdr:row>1</xdr:row>
      <xdr:rowOff>428625</xdr:rowOff>
    </xdr:to>
    <xdr:sp macro="" textlink="">
      <xdr:nvSpPr>
        <xdr:cNvPr id="39" name="Back" descr="Click to return to tree" title="Back to Tree">
          <a:hlinkClick xmlns:r="http://schemas.openxmlformats.org/officeDocument/2006/relationships" r:id="rId2" tooltip="Click to return to tree"/>
          <a:extLst>
            <a:ext uri="{FF2B5EF4-FFF2-40B4-BE49-F238E27FC236}">
              <a16:creationId xmlns:a16="http://schemas.microsoft.com/office/drawing/2014/main" id="{00000000-0008-0000-1400-000027000000}"/>
            </a:ext>
          </a:extLst>
        </xdr:cNvPr>
        <xdr:cNvSpPr/>
      </xdr:nvSpPr>
      <xdr:spPr>
        <a:xfrm>
          <a:off x="9938043" y="359973"/>
          <a:ext cx="814930" cy="859227"/>
        </a:xfrm>
        <a:prstGeom prst="ellipse">
          <a:avLst/>
        </a:prstGeom>
        <a:solidFill>
          <a:schemeClr val="bg1">
            <a:lumMod val="75000"/>
          </a:schemeClr>
        </a:solidFill>
        <a:ln w="6350">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050" b="0" i="0" u="none" strike="noStrike" kern="0" cap="none" spc="0" normalizeH="0" baseline="0" noProof="0">
              <a:ln>
                <a:noFill/>
              </a:ln>
              <a:solidFill>
                <a:schemeClr val="bg2"/>
              </a:solidFill>
              <a:effectLst/>
              <a:uLnTx/>
              <a:uFillTx/>
              <a:latin typeface="+mj-lt"/>
              <a:ea typeface="+mn-ea"/>
              <a:cs typeface="+mn-cs"/>
            </a:rPr>
            <a:t>BACK TO TREE</a:t>
          </a:r>
        </a:p>
      </xdr:txBody>
    </xdr:sp>
    <xdr:clientData fPrintsWithSheet="0"/>
  </xdr:twoCellAnchor>
</xdr:wsDr>
</file>

<file path=xl/drawings/drawing32.xml><?xml version="1.0" encoding="utf-8"?>
<xdr:wsDr xmlns:xdr="http://schemas.openxmlformats.org/drawingml/2006/spreadsheetDrawing" xmlns:a="http://schemas.openxmlformats.org/drawingml/2006/main">
  <xdr:twoCellAnchor editAs="oneCell">
    <xdr:from>
      <xdr:col>5</xdr:col>
      <xdr:colOff>142875</xdr:colOff>
      <xdr:row>10</xdr:row>
      <xdr:rowOff>125877</xdr:rowOff>
    </xdr:from>
    <xdr:to>
      <xdr:col>5</xdr:col>
      <xdr:colOff>1240155</xdr:colOff>
      <xdr:row>17</xdr:row>
      <xdr:rowOff>485</xdr:rowOff>
    </xdr:to>
    <xdr:pic>
      <xdr:nvPicPr>
        <xdr:cNvPr id="80" name="Mother photo" descr="To change this photo, right-click photo and then click Change Picture." title="Photo Placeholder">
          <a:extLst>
            <a:ext uri="{FF2B5EF4-FFF2-40B4-BE49-F238E27FC236}">
              <a16:creationId xmlns:a16="http://schemas.microsoft.com/office/drawing/2014/main" id="{00000000-0008-0000-1500-000050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438900" y="3592977"/>
          <a:ext cx="1097280" cy="1084284"/>
        </a:xfrm>
        <a:prstGeom prst="rect">
          <a:avLst/>
        </a:prstGeom>
      </xdr:spPr>
    </xdr:pic>
    <xdr:clientData/>
  </xdr:twoCellAnchor>
  <xdr:twoCellAnchor editAs="oneCell">
    <xdr:from>
      <xdr:col>1</xdr:col>
      <xdr:colOff>159554</xdr:colOff>
      <xdr:row>10</xdr:row>
      <xdr:rowOff>125876</xdr:rowOff>
    </xdr:from>
    <xdr:to>
      <xdr:col>1</xdr:col>
      <xdr:colOff>1256834</xdr:colOff>
      <xdr:row>17</xdr:row>
      <xdr:rowOff>484</xdr:rowOff>
    </xdr:to>
    <xdr:pic>
      <xdr:nvPicPr>
        <xdr:cNvPr id="81" name="Father photo" descr="To change this photo, right-click photo and then click Change Picture." title="Photo Placeholder">
          <a:extLst>
            <a:ext uri="{FF2B5EF4-FFF2-40B4-BE49-F238E27FC236}">
              <a16:creationId xmlns:a16="http://schemas.microsoft.com/office/drawing/2014/main" id="{00000000-0008-0000-1500-000051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4879" y="3592976"/>
          <a:ext cx="1097280" cy="1084284"/>
        </a:xfrm>
        <a:prstGeom prst="rect">
          <a:avLst/>
        </a:prstGeom>
      </xdr:spPr>
    </xdr:pic>
    <xdr:clientData/>
  </xdr:twoCellAnchor>
  <xdr:twoCellAnchor>
    <xdr:from>
      <xdr:col>5</xdr:col>
      <xdr:colOff>18719</xdr:colOff>
      <xdr:row>5</xdr:row>
      <xdr:rowOff>108106</xdr:rowOff>
    </xdr:from>
    <xdr:to>
      <xdr:col>6</xdr:col>
      <xdr:colOff>729143</xdr:colOff>
      <xdr:row>8</xdr:row>
      <xdr:rowOff>54457</xdr:rowOff>
    </xdr:to>
    <xdr:sp macro="" textlink="'Family Tree'!V318">
      <xdr:nvSpPr>
        <xdr:cNvPr id="84" name="Grandfather" descr="&quot;&quot;" title="Father's father">
          <a:extLst>
            <a:ext uri="{FF2B5EF4-FFF2-40B4-BE49-F238E27FC236}">
              <a16:creationId xmlns:a16="http://schemas.microsoft.com/office/drawing/2014/main" id="{00000000-0008-0000-1500-000054000000}"/>
            </a:ext>
          </a:extLst>
        </xdr:cNvPr>
        <xdr:cNvSpPr/>
      </xdr:nvSpPr>
      <xdr:spPr>
        <a:xfrm>
          <a:off x="6314744" y="2251231"/>
          <a:ext cx="2196324" cy="546426"/>
        </a:xfrm>
        <a:prstGeom prst="rect">
          <a:avLst/>
        </a:prstGeom>
        <a:solidFill>
          <a:schemeClr val="accent3">
            <a:lumMod val="40000"/>
            <a:lumOff val="60000"/>
          </a:schemeClr>
        </a:solidFill>
        <a:ln w="6350">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tIns="45720" rtlCol="0" anchor="ctr"/>
        <a:lstStyle/>
        <a:p>
          <a:pPr marL="0" marR="0" indent="0" algn="ctr">
            <a:spcBef>
              <a:spcPts val="0"/>
            </a:spcBef>
            <a:spcAft>
              <a:spcPts val="0"/>
            </a:spcAft>
          </a:pPr>
          <a:fld id="{A69AC2D2-64AC-417B-97EF-F63D48D15CB8}" type="TxLink">
            <a:rPr lang="en-US" sz="1600" b="0" i="0" u="none" strike="noStrike">
              <a:solidFill>
                <a:srgbClr val="000000"/>
              </a:solidFill>
              <a:latin typeface="Cambria"/>
              <a:ea typeface="Cambria"/>
              <a:cs typeface="+mn-cs"/>
            </a:rPr>
            <a:pPr marL="0" marR="0" indent="0" algn="ctr">
              <a:spcBef>
                <a:spcPts val="0"/>
              </a:spcBef>
              <a:spcAft>
                <a:spcPts val="0"/>
              </a:spcAft>
            </a:pPr>
            <a:t>Daniel Young Kidd                                                                B 1680 - D ?</a:t>
          </a:fld>
          <a:endParaRPr lang="en-US" sz="1600" b="0">
            <a:ea typeface="+mn-ea"/>
            <a:cs typeface="+mn-cs"/>
          </a:endParaRPr>
        </a:p>
      </xdr:txBody>
    </xdr:sp>
    <xdr:clientData/>
  </xdr:twoCellAnchor>
  <xdr:twoCellAnchor>
    <xdr:from>
      <xdr:col>6</xdr:col>
      <xdr:colOff>796399</xdr:colOff>
      <xdr:row>5</xdr:row>
      <xdr:rowOff>108106</xdr:rowOff>
    </xdr:from>
    <xdr:to>
      <xdr:col>8</xdr:col>
      <xdr:colOff>2808</xdr:colOff>
      <xdr:row>8</xdr:row>
      <xdr:rowOff>54457</xdr:rowOff>
    </xdr:to>
    <xdr:sp macro="" textlink="'Family Tree'!V322">
      <xdr:nvSpPr>
        <xdr:cNvPr id="85" name="Grandmother" descr="&quot;&quot;" title="Father's mother">
          <a:extLst>
            <a:ext uri="{FF2B5EF4-FFF2-40B4-BE49-F238E27FC236}">
              <a16:creationId xmlns:a16="http://schemas.microsoft.com/office/drawing/2014/main" id="{00000000-0008-0000-1500-000055000000}"/>
            </a:ext>
          </a:extLst>
        </xdr:cNvPr>
        <xdr:cNvSpPr/>
      </xdr:nvSpPr>
      <xdr:spPr>
        <a:xfrm>
          <a:off x="8578324" y="2251231"/>
          <a:ext cx="2197259" cy="546426"/>
        </a:xfrm>
        <a:prstGeom prst="rect">
          <a:avLst/>
        </a:prstGeom>
        <a:solidFill>
          <a:schemeClr val="accent3">
            <a:lumMod val="40000"/>
            <a:lumOff val="60000"/>
          </a:schemeClr>
        </a:solidFill>
        <a:ln w="6350">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tIns="45720" rtlCol="0" anchor="ctr"/>
        <a:lstStyle/>
        <a:p>
          <a:pPr marL="0" marR="0" indent="0" algn="ctr">
            <a:spcBef>
              <a:spcPts val="0"/>
            </a:spcBef>
            <a:spcAft>
              <a:spcPts val="0"/>
            </a:spcAft>
          </a:pPr>
          <a:fld id="{C6BF396F-5308-4988-B7DE-3E59350A5840}" type="TxLink">
            <a:rPr lang="en-US" sz="1600" b="0" i="0" u="none" strike="noStrike">
              <a:solidFill>
                <a:srgbClr val="000000"/>
              </a:solidFill>
              <a:latin typeface="Cambria"/>
              <a:ea typeface="Cambria"/>
              <a:cs typeface="+mn-cs"/>
            </a:rPr>
            <a:pPr marL="0" marR="0" indent="0" algn="ctr">
              <a:spcBef>
                <a:spcPts val="0"/>
              </a:spcBef>
              <a:spcAft>
                <a:spcPts val="0"/>
              </a:spcAft>
            </a:pPr>
            <a:t>Mary Young                                                                B 1658 - D 1716 </a:t>
          </a:fld>
          <a:endParaRPr lang="en-US" sz="1600" b="0" i="0" u="none" strike="noStrike">
            <a:solidFill>
              <a:srgbClr val="FFFFFF"/>
            </a:solidFill>
            <a:latin typeface="Cambria"/>
            <a:ea typeface="+mn-ea"/>
            <a:cs typeface="+mn-cs"/>
          </a:endParaRPr>
        </a:p>
      </xdr:txBody>
    </xdr:sp>
    <xdr:clientData/>
  </xdr:twoCellAnchor>
  <xdr:twoCellAnchor>
    <xdr:from>
      <xdr:col>5</xdr:col>
      <xdr:colOff>11191</xdr:colOff>
      <xdr:row>8</xdr:row>
      <xdr:rowOff>108006</xdr:rowOff>
    </xdr:from>
    <xdr:to>
      <xdr:col>8</xdr:col>
      <xdr:colOff>14146</xdr:colOff>
      <xdr:row>9</xdr:row>
      <xdr:rowOff>1200</xdr:rowOff>
    </xdr:to>
    <xdr:grpSp>
      <xdr:nvGrpSpPr>
        <xdr:cNvPr id="86" name="Group 85" descr="&quot;&quot;" title="Branch connector artwork">
          <a:extLst>
            <a:ext uri="{FF2B5EF4-FFF2-40B4-BE49-F238E27FC236}">
              <a16:creationId xmlns:a16="http://schemas.microsoft.com/office/drawing/2014/main" id="{00000000-0008-0000-1500-000056000000}"/>
            </a:ext>
          </a:extLst>
        </xdr:cNvPr>
        <xdr:cNvGrpSpPr/>
      </xdr:nvGrpSpPr>
      <xdr:grpSpPr>
        <a:xfrm>
          <a:off x="6319074" y="3121016"/>
          <a:ext cx="4483592" cy="87582"/>
          <a:chOff x="711590" y="2824479"/>
          <a:chExt cx="4469720" cy="223406"/>
        </a:xfrm>
      </xdr:grpSpPr>
      <xdr:cxnSp macro="">
        <xdr:nvCxnSpPr>
          <xdr:cNvPr id="87" name="Line 4" descr="&quot;&quot;">
            <a:extLst>
              <a:ext uri="{FF2B5EF4-FFF2-40B4-BE49-F238E27FC236}">
                <a16:creationId xmlns:a16="http://schemas.microsoft.com/office/drawing/2014/main" id="{00000000-0008-0000-1500-000057000000}"/>
              </a:ext>
            </a:extLst>
          </xdr:cNvPr>
          <xdr:cNvCxnSpPr/>
        </xdr:nvCxnSpPr>
        <xdr:spPr>
          <a:xfrm>
            <a:off x="2946450" y="2824479"/>
            <a:ext cx="1" cy="223406"/>
          </a:xfrm>
          <a:prstGeom prst="line">
            <a:avLst/>
          </a:prstGeom>
          <a:ln w="9525">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88" name="Line 2" descr="&quot;&quot;">
            <a:extLst>
              <a:ext uri="{FF2B5EF4-FFF2-40B4-BE49-F238E27FC236}">
                <a16:creationId xmlns:a16="http://schemas.microsoft.com/office/drawing/2014/main" id="{00000000-0008-0000-1500-000058000000}"/>
              </a:ext>
            </a:extLst>
          </xdr:cNvPr>
          <xdr:cNvCxnSpPr/>
        </xdr:nvCxnSpPr>
        <xdr:spPr>
          <a:xfrm>
            <a:off x="711590" y="2827860"/>
            <a:ext cx="4469720" cy="0"/>
          </a:xfrm>
          <a:prstGeom prst="line">
            <a:avLst/>
          </a:prstGeom>
          <a:ln w="9525">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64735</xdr:colOff>
      <xdr:row>5</xdr:row>
      <xdr:rowOff>50958</xdr:rowOff>
    </xdr:from>
    <xdr:to>
      <xdr:col>2</xdr:col>
      <xdr:colOff>746430</xdr:colOff>
      <xdr:row>8</xdr:row>
      <xdr:rowOff>48597</xdr:rowOff>
    </xdr:to>
    <xdr:sp macro="" textlink="">
      <xdr:nvSpPr>
        <xdr:cNvPr id="90" name="Grandfather" descr="&quot;&quot;" title="Father's father">
          <a:extLst>
            <a:ext uri="{FF2B5EF4-FFF2-40B4-BE49-F238E27FC236}">
              <a16:creationId xmlns:a16="http://schemas.microsoft.com/office/drawing/2014/main" id="{00000000-0008-0000-1500-00005A000000}"/>
            </a:ext>
          </a:extLst>
        </xdr:cNvPr>
        <xdr:cNvSpPr/>
      </xdr:nvSpPr>
      <xdr:spPr>
        <a:xfrm>
          <a:off x="764531" y="2189223"/>
          <a:ext cx="2168761" cy="707155"/>
        </a:xfrm>
        <a:prstGeom prst="rect">
          <a:avLst/>
        </a:prstGeom>
        <a:solidFill>
          <a:schemeClr val="accent3">
            <a:lumMod val="40000"/>
            <a:lumOff val="60000"/>
          </a:schemeClr>
        </a:solidFill>
        <a:ln w="6350">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tIns="45720" rtlCol="0" anchor="ctr"/>
        <a:lstStyle/>
        <a:p>
          <a:pPr marL="0" marR="0" indent="0" algn="ctr">
            <a:spcBef>
              <a:spcPts val="0"/>
            </a:spcBef>
            <a:spcAft>
              <a:spcPts val="0"/>
            </a:spcAft>
          </a:pPr>
          <a:r>
            <a:rPr lang="en-US" sz="1600" b="0">
              <a:cs typeface="+mn-cs"/>
            </a:rPr>
            <a:t>John Anderson                                                                           B about 1665 to 1670 - D Jan 3, 1731</a:t>
          </a:r>
        </a:p>
      </xdr:txBody>
    </xdr:sp>
    <xdr:clientData/>
  </xdr:twoCellAnchor>
  <xdr:twoCellAnchor>
    <xdr:from>
      <xdr:col>2</xdr:col>
      <xdr:colOff>812808</xdr:colOff>
      <xdr:row>5</xdr:row>
      <xdr:rowOff>50958</xdr:rowOff>
    </xdr:from>
    <xdr:to>
      <xdr:col>3</xdr:col>
      <xdr:colOff>1485899</xdr:colOff>
      <xdr:row>8</xdr:row>
      <xdr:rowOff>48597</xdr:rowOff>
    </xdr:to>
    <xdr:sp macro="" textlink="'Family Tree'!V315">
      <xdr:nvSpPr>
        <xdr:cNvPr id="91" name="Grandmother" descr="&quot;&quot;" title="Father's mother">
          <a:extLst>
            <a:ext uri="{FF2B5EF4-FFF2-40B4-BE49-F238E27FC236}">
              <a16:creationId xmlns:a16="http://schemas.microsoft.com/office/drawing/2014/main" id="{00000000-0008-0000-1500-00005B000000}"/>
            </a:ext>
          </a:extLst>
        </xdr:cNvPr>
        <xdr:cNvSpPr/>
      </xdr:nvSpPr>
      <xdr:spPr>
        <a:xfrm>
          <a:off x="2999670" y="2189223"/>
          <a:ext cx="2169877" cy="872384"/>
        </a:xfrm>
        <a:prstGeom prst="rect">
          <a:avLst/>
        </a:prstGeom>
        <a:solidFill>
          <a:schemeClr val="accent3">
            <a:lumMod val="40000"/>
            <a:lumOff val="60000"/>
          </a:schemeClr>
        </a:solidFill>
        <a:ln w="6350">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tIns="45720" rtlCol="0" anchor="ctr"/>
        <a:lstStyle/>
        <a:p>
          <a:pPr marL="0" marR="0" indent="0" algn="ctr">
            <a:spcBef>
              <a:spcPts val="0"/>
            </a:spcBef>
            <a:spcAft>
              <a:spcPts val="0"/>
            </a:spcAft>
          </a:pPr>
          <a:fld id="{D07A11CC-4178-4CA3-9093-61E489BFFAF3}" type="TxLink">
            <a:rPr lang="en-US" sz="1600" b="0" i="0" u="none" strike="noStrike">
              <a:solidFill>
                <a:srgbClr val="000000"/>
              </a:solidFill>
              <a:latin typeface="Cambria"/>
              <a:ea typeface="Cambria"/>
              <a:cs typeface="+mn-cs"/>
            </a:rPr>
            <a:pPr marL="0" marR="0" indent="0" algn="ctr">
              <a:spcBef>
                <a:spcPts val="0"/>
              </a:spcBef>
              <a:spcAft>
                <a:spcPts val="0"/>
              </a:spcAft>
            </a:pPr>
            <a:t>Elspet(h) Pi(e)ry                                                                B 1670 - D 1751</a:t>
          </a:fld>
          <a:endParaRPr lang="en-US" sz="1400" b="0">
            <a:solidFill>
              <a:schemeClr val="bg1"/>
            </a:solidFill>
            <a:latin typeface="+mj-lt"/>
            <a:ea typeface="+mn-ea"/>
            <a:cs typeface="+mn-cs"/>
          </a:endParaRPr>
        </a:p>
      </xdr:txBody>
    </xdr:sp>
    <xdr:clientData/>
  </xdr:twoCellAnchor>
  <xdr:twoCellAnchor>
    <xdr:from>
      <xdr:col>1</xdr:col>
      <xdr:colOff>9582</xdr:colOff>
      <xdr:row>8</xdr:row>
      <xdr:rowOff>108008</xdr:rowOff>
    </xdr:from>
    <xdr:to>
      <xdr:col>4</xdr:col>
      <xdr:colOff>3561</xdr:colOff>
      <xdr:row>9</xdr:row>
      <xdr:rowOff>1202</xdr:rowOff>
    </xdr:to>
    <xdr:grpSp>
      <xdr:nvGrpSpPr>
        <xdr:cNvPr id="92" name="Group 91" descr="&quot;&quot;" title="Branch connector artwork">
          <a:extLst>
            <a:ext uri="{FF2B5EF4-FFF2-40B4-BE49-F238E27FC236}">
              <a16:creationId xmlns:a16="http://schemas.microsoft.com/office/drawing/2014/main" id="{00000000-0008-0000-1500-00005C000000}"/>
            </a:ext>
          </a:extLst>
        </xdr:cNvPr>
        <xdr:cNvGrpSpPr/>
      </xdr:nvGrpSpPr>
      <xdr:grpSpPr>
        <a:xfrm>
          <a:off x="709378" y="3121018"/>
          <a:ext cx="4484336" cy="87582"/>
          <a:chOff x="711590" y="2824479"/>
          <a:chExt cx="4469720" cy="223406"/>
        </a:xfrm>
      </xdr:grpSpPr>
      <xdr:cxnSp macro="">
        <xdr:nvCxnSpPr>
          <xdr:cNvPr id="93" name="Line 4" descr="&quot;&quot;">
            <a:extLst>
              <a:ext uri="{FF2B5EF4-FFF2-40B4-BE49-F238E27FC236}">
                <a16:creationId xmlns:a16="http://schemas.microsoft.com/office/drawing/2014/main" id="{00000000-0008-0000-1500-00005D000000}"/>
              </a:ext>
            </a:extLst>
          </xdr:cNvPr>
          <xdr:cNvCxnSpPr/>
        </xdr:nvCxnSpPr>
        <xdr:spPr>
          <a:xfrm>
            <a:off x="2946450" y="2824479"/>
            <a:ext cx="1" cy="223406"/>
          </a:xfrm>
          <a:prstGeom prst="line">
            <a:avLst/>
          </a:prstGeom>
          <a:ln w="9525">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94" name="Line 2" descr="&quot;&quot;">
            <a:extLst>
              <a:ext uri="{FF2B5EF4-FFF2-40B4-BE49-F238E27FC236}">
                <a16:creationId xmlns:a16="http://schemas.microsoft.com/office/drawing/2014/main" id="{00000000-0008-0000-1500-00005E000000}"/>
              </a:ext>
            </a:extLst>
          </xdr:cNvPr>
          <xdr:cNvCxnSpPr/>
        </xdr:nvCxnSpPr>
        <xdr:spPr>
          <a:xfrm>
            <a:off x="711590" y="2827860"/>
            <a:ext cx="4469720" cy="0"/>
          </a:xfrm>
          <a:prstGeom prst="line">
            <a:avLst/>
          </a:prstGeom>
          <a:ln w="9525">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7</xdr:col>
      <xdr:colOff>660693</xdr:colOff>
      <xdr:row>0</xdr:row>
      <xdr:rowOff>359973</xdr:rowOff>
    </xdr:from>
    <xdr:to>
      <xdr:col>7</xdr:col>
      <xdr:colOff>1475623</xdr:colOff>
      <xdr:row>1</xdr:row>
      <xdr:rowOff>466725</xdr:rowOff>
    </xdr:to>
    <xdr:sp macro="" textlink="">
      <xdr:nvSpPr>
        <xdr:cNvPr id="96" name="Back" descr="Click to return to tree" title="Back to Tree">
          <a:hlinkClick xmlns:r="http://schemas.openxmlformats.org/officeDocument/2006/relationships" r:id="rId2" tooltip="Click to return to tree"/>
          <a:extLst>
            <a:ext uri="{FF2B5EF4-FFF2-40B4-BE49-F238E27FC236}">
              <a16:creationId xmlns:a16="http://schemas.microsoft.com/office/drawing/2014/main" id="{00000000-0008-0000-1500-000060000000}"/>
            </a:ext>
          </a:extLst>
        </xdr:cNvPr>
        <xdr:cNvSpPr/>
      </xdr:nvSpPr>
      <xdr:spPr>
        <a:xfrm>
          <a:off x="9938043" y="359973"/>
          <a:ext cx="814930" cy="897327"/>
        </a:xfrm>
        <a:prstGeom prst="ellipse">
          <a:avLst/>
        </a:prstGeom>
        <a:solidFill>
          <a:schemeClr val="bg1">
            <a:lumMod val="75000"/>
          </a:schemeClr>
        </a:solidFill>
        <a:ln w="6350">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050" b="0" i="0" u="none" strike="noStrike" kern="0" cap="none" spc="0" normalizeH="0" baseline="0" noProof="0">
              <a:ln>
                <a:noFill/>
              </a:ln>
              <a:solidFill>
                <a:schemeClr val="bg2"/>
              </a:solidFill>
              <a:effectLst/>
              <a:uLnTx/>
              <a:uFillTx/>
              <a:latin typeface="+mj-lt"/>
              <a:ea typeface="+mn-ea"/>
              <a:cs typeface="+mn-cs"/>
            </a:rPr>
            <a:t>BACK TO TREE</a:t>
          </a:r>
        </a:p>
      </xdr:txBody>
    </xdr:sp>
    <xdr:clientData fPrintsWithSheet="0"/>
  </xdr:twoCellAnchor>
  <xdr:twoCellAnchor>
    <xdr:from>
      <xdr:col>1</xdr:col>
      <xdr:colOff>11191</xdr:colOff>
      <xdr:row>8</xdr:row>
      <xdr:rowOff>108006</xdr:rowOff>
    </xdr:from>
    <xdr:to>
      <xdr:col>4</xdr:col>
      <xdr:colOff>14146</xdr:colOff>
      <xdr:row>9</xdr:row>
      <xdr:rowOff>1200</xdr:rowOff>
    </xdr:to>
    <xdr:grpSp>
      <xdr:nvGrpSpPr>
        <xdr:cNvPr id="97" name="Group 96" descr="&quot;&quot;" title="Branch connector artwork">
          <a:extLst>
            <a:ext uri="{FF2B5EF4-FFF2-40B4-BE49-F238E27FC236}">
              <a16:creationId xmlns:a16="http://schemas.microsoft.com/office/drawing/2014/main" id="{00000000-0008-0000-1500-000061000000}"/>
            </a:ext>
          </a:extLst>
        </xdr:cNvPr>
        <xdr:cNvGrpSpPr/>
      </xdr:nvGrpSpPr>
      <xdr:grpSpPr>
        <a:xfrm>
          <a:off x="710987" y="3121016"/>
          <a:ext cx="4493312" cy="87582"/>
          <a:chOff x="711590" y="2824479"/>
          <a:chExt cx="4469720" cy="223406"/>
        </a:xfrm>
      </xdr:grpSpPr>
      <xdr:cxnSp macro="">
        <xdr:nvCxnSpPr>
          <xdr:cNvPr id="98" name="Line 4" descr="&quot;&quot;">
            <a:extLst>
              <a:ext uri="{FF2B5EF4-FFF2-40B4-BE49-F238E27FC236}">
                <a16:creationId xmlns:a16="http://schemas.microsoft.com/office/drawing/2014/main" id="{00000000-0008-0000-1500-000062000000}"/>
              </a:ext>
            </a:extLst>
          </xdr:cNvPr>
          <xdr:cNvCxnSpPr/>
        </xdr:nvCxnSpPr>
        <xdr:spPr>
          <a:xfrm>
            <a:off x="2946450" y="2824479"/>
            <a:ext cx="1" cy="223406"/>
          </a:xfrm>
          <a:prstGeom prst="line">
            <a:avLst/>
          </a:prstGeom>
          <a:ln w="9525">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99" name="Line 2" descr="&quot;&quot;">
            <a:extLst>
              <a:ext uri="{FF2B5EF4-FFF2-40B4-BE49-F238E27FC236}">
                <a16:creationId xmlns:a16="http://schemas.microsoft.com/office/drawing/2014/main" id="{00000000-0008-0000-1500-000063000000}"/>
              </a:ext>
            </a:extLst>
          </xdr:cNvPr>
          <xdr:cNvCxnSpPr/>
        </xdr:nvCxnSpPr>
        <xdr:spPr>
          <a:xfrm>
            <a:off x="711590" y="2827860"/>
            <a:ext cx="4469720" cy="0"/>
          </a:xfrm>
          <a:prstGeom prst="line">
            <a:avLst/>
          </a:prstGeom>
          <a:ln w="9525">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11191</xdr:colOff>
      <xdr:row>8</xdr:row>
      <xdr:rowOff>108006</xdr:rowOff>
    </xdr:from>
    <xdr:to>
      <xdr:col>4</xdr:col>
      <xdr:colOff>14146</xdr:colOff>
      <xdr:row>9</xdr:row>
      <xdr:rowOff>1200</xdr:rowOff>
    </xdr:to>
    <xdr:grpSp>
      <xdr:nvGrpSpPr>
        <xdr:cNvPr id="100" name="Group 99" descr="&quot;&quot;" title="Branch connector artwork">
          <a:extLst>
            <a:ext uri="{FF2B5EF4-FFF2-40B4-BE49-F238E27FC236}">
              <a16:creationId xmlns:a16="http://schemas.microsoft.com/office/drawing/2014/main" id="{00000000-0008-0000-1500-000064000000}"/>
            </a:ext>
          </a:extLst>
        </xdr:cNvPr>
        <xdr:cNvGrpSpPr/>
      </xdr:nvGrpSpPr>
      <xdr:grpSpPr>
        <a:xfrm>
          <a:off x="710987" y="3121016"/>
          <a:ext cx="4493312" cy="87582"/>
          <a:chOff x="711590" y="2824479"/>
          <a:chExt cx="4469720" cy="223406"/>
        </a:xfrm>
      </xdr:grpSpPr>
      <xdr:cxnSp macro="">
        <xdr:nvCxnSpPr>
          <xdr:cNvPr id="101" name="Line 4" descr="&quot;&quot;">
            <a:extLst>
              <a:ext uri="{FF2B5EF4-FFF2-40B4-BE49-F238E27FC236}">
                <a16:creationId xmlns:a16="http://schemas.microsoft.com/office/drawing/2014/main" id="{00000000-0008-0000-1500-000065000000}"/>
              </a:ext>
            </a:extLst>
          </xdr:cNvPr>
          <xdr:cNvCxnSpPr/>
        </xdr:nvCxnSpPr>
        <xdr:spPr>
          <a:xfrm>
            <a:off x="2946450" y="2824479"/>
            <a:ext cx="1" cy="223406"/>
          </a:xfrm>
          <a:prstGeom prst="line">
            <a:avLst/>
          </a:prstGeom>
          <a:ln w="9525">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02" name="Line 2" descr="&quot;&quot;">
            <a:extLst>
              <a:ext uri="{FF2B5EF4-FFF2-40B4-BE49-F238E27FC236}">
                <a16:creationId xmlns:a16="http://schemas.microsoft.com/office/drawing/2014/main" id="{00000000-0008-0000-1500-000066000000}"/>
              </a:ext>
            </a:extLst>
          </xdr:cNvPr>
          <xdr:cNvCxnSpPr/>
        </xdr:nvCxnSpPr>
        <xdr:spPr>
          <a:xfrm>
            <a:off x="711590" y="2827860"/>
            <a:ext cx="4469720" cy="0"/>
          </a:xfrm>
          <a:prstGeom prst="line">
            <a:avLst/>
          </a:prstGeom>
          <a:ln w="9525">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xdr:col>
      <xdr:colOff>9582</xdr:colOff>
      <xdr:row>8</xdr:row>
      <xdr:rowOff>108008</xdr:rowOff>
    </xdr:from>
    <xdr:to>
      <xdr:col>8</xdr:col>
      <xdr:colOff>3561</xdr:colOff>
      <xdr:row>9</xdr:row>
      <xdr:rowOff>1202</xdr:rowOff>
    </xdr:to>
    <xdr:grpSp>
      <xdr:nvGrpSpPr>
        <xdr:cNvPr id="103" name="Group 102" descr="&quot;&quot;" title="Branch connector artwork">
          <a:extLst>
            <a:ext uri="{FF2B5EF4-FFF2-40B4-BE49-F238E27FC236}">
              <a16:creationId xmlns:a16="http://schemas.microsoft.com/office/drawing/2014/main" id="{00000000-0008-0000-1500-000067000000}"/>
            </a:ext>
          </a:extLst>
        </xdr:cNvPr>
        <xdr:cNvGrpSpPr/>
      </xdr:nvGrpSpPr>
      <xdr:grpSpPr>
        <a:xfrm>
          <a:off x="6317465" y="3121018"/>
          <a:ext cx="4474616" cy="87582"/>
          <a:chOff x="711590" y="2824479"/>
          <a:chExt cx="4469720" cy="223406"/>
        </a:xfrm>
      </xdr:grpSpPr>
      <xdr:cxnSp macro="">
        <xdr:nvCxnSpPr>
          <xdr:cNvPr id="104" name="Line 4" descr="&quot;&quot;">
            <a:extLst>
              <a:ext uri="{FF2B5EF4-FFF2-40B4-BE49-F238E27FC236}">
                <a16:creationId xmlns:a16="http://schemas.microsoft.com/office/drawing/2014/main" id="{00000000-0008-0000-1500-000068000000}"/>
              </a:ext>
            </a:extLst>
          </xdr:cNvPr>
          <xdr:cNvCxnSpPr/>
        </xdr:nvCxnSpPr>
        <xdr:spPr>
          <a:xfrm>
            <a:off x="2946450" y="2824479"/>
            <a:ext cx="1" cy="223406"/>
          </a:xfrm>
          <a:prstGeom prst="line">
            <a:avLst/>
          </a:prstGeom>
          <a:ln w="9525">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05" name="Line 2" descr="&quot;&quot;">
            <a:extLst>
              <a:ext uri="{FF2B5EF4-FFF2-40B4-BE49-F238E27FC236}">
                <a16:creationId xmlns:a16="http://schemas.microsoft.com/office/drawing/2014/main" id="{00000000-0008-0000-1500-000069000000}"/>
              </a:ext>
            </a:extLst>
          </xdr:cNvPr>
          <xdr:cNvCxnSpPr/>
        </xdr:nvCxnSpPr>
        <xdr:spPr>
          <a:xfrm>
            <a:off x="711590" y="2827860"/>
            <a:ext cx="4469720" cy="0"/>
          </a:xfrm>
          <a:prstGeom prst="line">
            <a:avLst/>
          </a:prstGeom>
          <a:ln w="9525">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xdr:col>
      <xdr:colOff>11191</xdr:colOff>
      <xdr:row>8</xdr:row>
      <xdr:rowOff>108006</xdr:rowOff>
    </xdr:from>
    <xdr:to>
      <xdr:col>8</xdr:col>
      <xdr:colOff>14146</xdr:colOff>
      <xdr:row>9</xdr:row>
      <xdr:rowOff>1200</xdr:rowOff>
    </xdr:to>
    <xdr:grpSp>
      <xdr:nvGrpSpPr>
        <xdr:cNvPr id="106" name="Group 105" descr="&quot;&quot;" title="Branch connector artwork">
          <a:extLst>
            <a:ext uri="{FF2B5EF4-FFF2-40B4-BE49-F238E27FC236}">
              <a16:creationId xmlns:a16="http://schemas.microsoft.com/office/drawing/2014/main" id="{00000000-0008-0000-1500-00006A000000}"/>
            </a:ext>
          </a:extLst>
        </xdr:cNvPr>
        <xdr:cNvGrpSpPr/>
      </xdr:nvGrpSpPr>
      <xdr:grpSpPr>
        <a:xfrm>
          <a:off x="6319074" y="3121016"/>
          <a:ext cx="4483592" cy="87582"/>
          <a:chOff x="711590" y="2824479"/>
          <a:chExt cx="4469720" cy="223406"/>
        </a:xfrm>
      </xdr:grpSpPr>
      <xdr:cxnSp macro="">
        <xdr:nvCxnSpPr>
          <xdr:cNvPr id="107" name="Line 4" descr="&quot;&quot;">
            <a:extLst>
              <a:ext uri="{FF2B5EF4-FFF2-40B4-BE49-F238E27FC236}">
                <a16:creationId xmlns:a16="http://schemas.microsoft.com/office/drawing/2014/main" id="{00000000-0008-0000-1500-00006B000000}"/>
              </a:ext>
            </a:extLst>
          </xdr:cNvPr>
          <xdr:cNvCxnSpPr/>
        </xdr:nvCxnSpPr>
        <xdr:spPr>
          <a:xfrm>
            <a:off x="2946450" y="2824479"/>
            <a:ext cx="1" cy="223406"/>
          </a:xfrm>
          <a:prstGeom prst="line">
            <a:avLst/>
          </a:prstGeom>
          <a:ln w="9525">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08" name="Line 2" descr="&quot;&quot;">
            <a:extLst>
              <a:ext uri="{FF2B5EF4-FFF2-40B4-BE49-F238E27FC236}">
                <a16:creationId xmlns:a16="http://schemas.microsoft.com/office/drawing/2014/main" id="{00000000-0008-0000-1500-00006C000000}"/>
              </a:ext>
            </a:extLst>
          </xdr:cNvPr>
          <xdr:cNvCxnSpPr/>
        </xdr:nvCxnSpPr>
        <xdr:spPr>
          <a:xfrm>
            <a:off x="711590" y="2827860"/>
            <a:ext cx="4469720" cy="0"/>
          </a:xfrm>
          <a:prstGeom prst="line">
            <a:avLst/>
          </a:prstGeom>
          <a:ln w="9525">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xdr:col>
      <xdr:colOff>11191</xdr:colOff>
      <xdr:row>8</xdr:row>
      <xdr:rowOff>108006</xdr:rowOff>
    </xdr:from>
    <xdr:to>
      <xdr:col>8</xdr:col>
      <xdr:colOff>14146</xdr:colOff>
      <xdr:row>9</xdr:row>
      <xdr:rowOff>1200</xdr:rowOff>
    </xdr:to>
    <xdr:grpSp>
      <xdr:nvGrpSpPr>
        <xdr:cNvPr id="109" name="Group 108" descr="&quot;&quot;" title="Branch connector artwork">
          <a:extLst>
            <a:ext uri="{FF2B5EF4-FFF2-40B4-BE49-F238E27FC236}">
              <a16:creationId xmlns:a16="http://schemas.microsoft.com/office/drawing/2014/main" id="{00000000-0008-0000-1500-00006D000000}"/>
            </a:ext>
          </a:extLst>
        </xdr:cNvPr>
        <xdr:cNvGrpSpPr/>
      </xdr:nvGrpSpPr>
      <xdr:grpSpPr>
        <a:xfrm>
          <a:off x="6319074" y="3121016"/>
          <a:ext cx="4483592" cy="87582"/>
          <a:chOff x="711590" y="2824479"/>
          <a:chExt cx="4469720" cy="223406"/>
        </a:xfrm>
      </xdr:grpSpPr>
      <xdr:cxnSp macro="">
        <xdr:nvCxnSpPr>
          <xdr:cNvPr id="110" name="Line 4" descr="&quot;&quot;">
            <a:extLst>
              <a:ext uri="{FF2B5EF4-FFF2-40B4-BE49-F238E27FC236}">
                <a16:creationId xmlns:a16="http://schemas.microsoft.com/office/drawing/2014/main" id="{00000000-0008-0000-1500-00006E000000}"/>
              </a:ext>
            </a:extLst>
          </xdr:cNvPr>
          <xdr:cNvCxnSpPr/>
        </xdr:nvCxnSpPr>
        <xdr:spPr>
          <a:xfrm>
            <a:off x="2946450" y="2824479"/>
            <a:ext cx="1" cy="223406"/>
          </a:xfrm>
          <a:prstGeom prst="line">
            <a:avLst/>
          </a:prstGeom>
          <a:ln w="9525">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1" name="Line 2" descr="&quot;&quot;">
            <a:extLst>
              <a:ext uri="{FF2B5EF4-FFF2-40B4-BE49-F238E27FC236}">
                <a16:creationId xmlns:a16="http://schemas.microsoft.com/office/drawing/2014/main" id="{00000000-0008-0000-1500-00006F000000}"/>
              </a:ext>
            </a:extLst>
          </xdr:cNvPr>
          <xdr:cNvCxnSpPr/>
        </xdr:nvCxnSpPr>
        <xdr:spPr>
          <a:xfrm>
            <a:off x="711590" y="2827860"/>
            <a:ext cx="4469720" cy="0"/>
          </a:xfrm>
          <a:prstGeom prst="line">
            <a:avLst/>
          </a:prstGeom>
          <a:ln w="9525">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33.xml><?xml version="1.0" encoding="utf-8"?>
<xdr:wsDr xmlns:xdr="http://schemas.openxmlformats.org/drawingml/2006/spreadsheetDrawing" xmlns:a="http://schemas.openxmlformats.org/drawingml/2006/main">
  <xdr:twoCellAnchor editAs="oneCell">
    <xdr:from>
      <xdr:col>5</xdr:col>
      <xdr:colOff>142875</xdr:colOff>
      <xdr:row>10</xdr:row>
      <xdr:rowOff>125877</xdr:rowOff>
    </xdr:from>
    <xdr:to>
      <xdr:col>5</xdr:col>
      <xdr:colOff>1240155</xdr:colOff>
      <xdr:row>19</xdr:row>
      <xdr:rowOff>485</xdr:rowOff>
    </xdr:to>
    <xdr:pic>
      <xdr:nvPicPr>
        <xdr:cNvPr id="30" name="Mother photo" descr="To change this photo, right-click photo and then click Change Picture." title="Photo Placeholder">
          <a:extLst>
            <a:ext uri="{FF2B5EF4-FFF2-40B4-BE49-F238E27FC236}">
              <a16:creationId xmlns:a16="http://schemas.microsoft.com/office/drawing/2014/main" id="{CA0883E6-2395-4A9D-AE92-A2388BA33E1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438900" y="3859677"/>
          <a:ext cx="1097280" cy="1455758"/>
        </a:xfrm>
        <a:prstGeom prst="rect">
          <a:avLst/>
        </a:prstGeom>
      </xdr:spPr>
    </xdr:pic>
    <xdr:clientData/>
  </xdr:twoCellAnchor>
  <xdr:twoCellAnchor editAs="oneCell">
    <xdr:from>
      <xdr:col>1</xdr:col>
      <xdr:colOff>159554</xdr:colOff>
      <xdr:row>10</xdr:row>
      <xdr:rowOff>125876</xdr:rowOff>
    </xdr:from>
    <xdr:to>
      <xdr:col>1</xdr:col>
      <xdr:colOff>1256834</xdr:colOff>
      <xdr:row>19</xdr:row>
      <xdr:rowOff>484</xdr:rowOff>
    </xdr:to>
    <xdr:pic>
      <xdr:nvPicPr>
        <xdr:cNvPr id="31" name="Father photo" descr="To change this photo, right-click photo and then click Change Picture." title="Photo Placeholder">
          <a:extLst>
            <a:ext uri="{FF2B5EF4-FFF2-40B4-BE49-F238E27FC236}">
              <a16:creationId xmlns:a16="http://schemas.microsoft.com/office/drawing/2014/main" id="{E6406979-CB1D-4918-9467-C978B3AF0A1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4879" y="3859676"/>
          <a:ext cx="1097280" cy="1455758"/>
        </a:xfrm>
        <a:prstGeom prst="rect">
          <a:avLst/>
        </a:prstGeom>
      </xdr:spPr>
    </xdr:pic>
    <xdr:clientData/>
  </xdr:twoCellAnchor>
  <xdr:twoCellAnchor>
    <xdr:from>
      <xdr:col>5</xdr:col>
      <xdr:colOff>66344</xdr:colOff>
      <xdr:row>5</xdr:row>
      <xdr:rowOff>70006</xdr:rowOff>
    </xdr:from>
    <xdr:to>
      <xdr:col>6</xdr:col>
      <xdr:colOff>776768</xdr:colOff>
      <xdr:row>8</xdr:row>
      <xdr:rowOff>16357</xdr:rowOff>
    </xdr:to>
    <xdr:sp macro="" textlink="">
      <xdr:nvSpPr>
        <xdr:cNvPr id="32" name="Grandfather" descr="&quot;&quot;" title="Father's father">
          <a:extLst>
            <a:ext uri="{FF2B5EF4-FFF2-40B4-BE49-F238E27FC236}">
              <a16:creationId xmlns:a16="http://schemas.microsoft.com/office/drawing/2014/main" id="{E505589A-9CF8-418F-A9AB-8E6EBBC3CAFB}"/>
            </a:ext>
          </a:extLst>
        </xdr:cNvPr>
        <xdr:cNvSpPr/>
      </xdr:nvSpPr>
      <xdr:spPr>
        <a:xfrm>
          <a:off x="6362369" y="2213131"/>
          <a:ext cx="2196324" cy="813126"/>
        </a:xfrm>
        <a:prstGeom prst="rect">
          <a:avLst/>
        </a:prstGeom>
        <a:solidFill>
          <a:schemeClr val="accent4">
            <a:lumMod val="60000"/>
            <a:lumOff val="40000"/>
          </a:schemeClr>
        </a:solidFill>
        <a:ln w="6350">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tIns="45720" rtlCol="0" anchor="ctr"/>
        <a:lstStyle/>
        <a:p>
          <a:pPr marL="0" marR="0" indent="0" algn="ctr">
            <a:spcBef>
              <a:spcPts val="0"/>
            </a:spcBef>
            <a:spcAft>
              <a:spcPts val="0"/>
            </a:spcAft>
          </a:pPr>
          <a:r>
            <a:rPr lang="en-US" sz="1600" b="0" i="0" u="none" strike="noStrike">
              <a:solidFill>
                <a:srgbClr val="000000"/>
              </a:solidFill>
              <a:latin typeface="Cambria"/>
              <a:ea typeface="Cambria"/>
              <a:cs typeface="+mn-cs"/>
            </a:rPr>
            <a:t>Unknown</a:t>
          </a:r>
        </a:p>
        <a:p>
          <a:pPr marL="0" marR="0" indent="0" algn="ctr">
            <a:spcBef>
              <a:spcPts val="0"/>
            </a:spcBef>
            <a:spcAft>
              <a:spcPts val="0"/>
            </a:spcAft>
          </a:pPr>
          <a:endParaRPr lang="en-US" sz="1600" b="0" i="0" u="none" strike="noStrike">
            <a:solidFill>
              <a:srgbClr val="000000"/>
            </a:solidFill>
            <a:latin typeface="Cambria"/>
            <a:ea typeface="Cambria"/>
            <a:cs typeface="+mn-cs"/>
          </a:endParaRPr>
        </a:p>
      </xdr:txBody>
    </xdr:sp>
    <xdr:clientData/>
  </xdr:twoCellAnchor>
  <xdr:twoCellAnchor>
    <xdr:from>
      <xdr:col>6</xdr:col>
      <xdr:colOff>824974</xdr:colOff>
      <xdr:row>5</xdr:row>
      <xdr:rowOff>70006</xdr:rowOff>
    </xdr:from>
    <xdr:to>
      <xdr:col>8</xdr:col>
      <xdr:colOff>31383</xdr:colOff>
      <xdr:row>8</xdr:row>
      <xdr:rowOff>16357</xdr:rowOff>
    </xdr:to>
    <xdr:sp macro="" textlink="">
      <xdr:nvSpPr>
        <xdr:cNvPr id="33" name="Grandmother" descr="&quot;&quot;" title="Father's mother">
          <a:extLst>
            <a:ext uri="{FF2B5EF4-FFF2-40B4-BE49-F238E27FC236}">
              <a16:creationId xmlns:a16="http://schemas.microsoft.com/office/drawing/2014/main" id="{1190D514-D79C-4DDF-9683-CE9672EE002F}"/>
            </a:ext>
          </a:extLst>
        </xdr:cNvPr>
        <xdr:cNvSpPr/>
      </xdr:nvSpPr>
      <xdr:spPr>
        <a:xfrm>
          <a:off x="8606899" y="2213131"/>
          <a:ext cx="2197259" cy="813126"/>
        </a:xfrm>
        <a:prstGeom prst="rect">
          <a:avLst/>
        </a:prstGeom>
        <a:solidFill>
          <a:schemeClr val="accent4">
            <a:lumMod val="60000"/>
            <a:lumOff val="40000"/>
          </a:schemeClr>
        </a:solidFill>
        <a:ln w="6350">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tIns="45720" rtlCol="0" anchor="ctr"/>
        <a:lstStyle/>
        <a:p>
          <a:pPr marL="0" marR="0" indent="0" algn="ctr">
            <a:spcBef>
              <a:spcPts val="0"/>
            </a:spcBef>
            <a:spcAft>
              <a:spcPts val="0"/>
            </a:spcAft>
          </a:pPr>
          <a:r>
            <a:rPr lang="en-US" sz="1600" b="0" i="0" u="none" strike="noStrike">
              <a:solidFill>
                <a:srgbClr val="000000"/>
              </a:solidFill>
              <a:latin typeface="Cambria"/>
              <a:ea typeface="Cambria"/>
              <a:cs typeface="+mn-cs"/>
            </a:rPr>
            <a:t>Unknown</a:t>
          </a:r>
        </a:p>
        <a:p>
          <a:pPr marL="0" marR="0" indent="0" algn="ctr">
            <a:spcBef>
              <a:spcPts val="0"/>
            </a:spcBef>
            <a:spcAft>
              <a:spcPts val="0"/>
            </a:spcAft>
          </a:pPr>
          <a:endParaRPr lang="en-US" sz="1600" b="0" i="0" u="none" strike="noStrike">
            <a:solidFill>
              <a:srgbClr val="000000"/>
            </a:solidFill>
            <a:latin typeface="Cambria"/>
            <a:ea typeface="Cambria"/>
            <a:cs typeface="+mn-cs"/>
          </a:endParaRPr>
        </a:p>
      </xdr:txBody>
    </xdr:sp>
    <xdr:clientData/>
  </xdr:twoCellAnchor>
  <xdr:twoCellAnchor>
    <xdr:from>
      <xdr:col>5</xdr:col>
      <xdr:colOff>11191</xdr:colOff>
      <xdr:row>8</xdr:row>
      <xdr:rowOff>108006</xdr:rowOff>
    </xdr:from>
    <xdr:to>
      <xdr:col>8</xdr:col>
      <xdr:colOff>14146</xdr:colOff>
      <xdr:row>9</xdr:row>
      <xdr:rowOff>1200</xdr:rowOff>
    </xdr:to>
    <xdr:grpSp>
      <xdr:nvGrpSpPr>
        <xdr:cNvPr id="34" name="Group 33" descr="&quot;&quot;" title="Branch connector artwork">
          <a:extLst>
            <a:ext uri="{FF2B5EF4-FFF2-40B4-BE49-F238E27FC236}">
              <a16:creationId xmlns:a16="http://schemas.microsoft.com/office/drawing/2014/main" id="{A378101F-55C5-4656-B665-06236563F690}"/>
            </a:ext>
          </a:extLst>
        </xdr:cNvPr>
        <xdr:cNvGrpSpPr/>
      </xdr:nvGrpSpPr>
      <xdr:grpSpPr>
        <a:xfrm>
          <a:off x="6307216" y="3117906"/>
          <a:ext cx="4479705" cy="83694"/>
          <a:chOff x="711590" y="2824479"/>
          <a:chExt cx="4469720" cy="223406"/>
        </a:xfrm>
      </xdr:grpSpPr>
      <xdr:cxnSp macro="">
        <xdr:nvCxnSpPr>
          <xdr:cNvPr id="35" name="Line 4" descr="&quot;&quot;">
            <a:extLst>
              <a:ext uri="{FF2B5EF4-FFF2-40B4-BE49-F238E27FC236}">
                <a16:creationId xmlns:a16="http://schemas.microsoft.com/office/drawing/2014/main" id="{EF5965FC-9001-448E-8A07-4EF81E5923F4}"/>
              </a:ext>
            </a:extLst>
          </xdr:cNvPr>
          <xdr:cNvCxnSpPr/>
        </xdr:nvCxnSpPr>
        <xdr:spPr>
          <a:xfrm>
            <a:off x="2946450" y="2824479"/>
            <a:ext cx="1" cy="223406"/>
          </a:xfrm>
          <a:prstGeom prst="line">
            <a:avLst/>
          </a:prstGeom>
          <a:ln w="9525">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36" name="Line 2" descr="&quot;&quot;">
            <a:extLst>
              <a:ext uri="{FF2B5EF4-FFF2-40B4-BE49-F238E27FC236}">
                <a16:creationId xmlns:a16="http://schemas.microsoft.com/office/drawing/2014/main" id="{EA155DBE-54DE-492C-97F5-CFB75B60486E}"/>
              </a:ext>
            </a:extLst>
          </xdr:cNvPr>
          <xdr:cNvCxnSpPr/>
        </xdr:nvCxnSpPr>
        <xdr:spPr>
          <a:xfrm>
            <a:off x="711590" y="2827860"/>
            <a:ext cx="4469720" cy="0"/>
          </a:xfrm>
          <a:prstGeom prst="line">
            <a:avLst/>
          </a:prstGeom>
          <a:ln w="9525">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64735</xdr:colOff>
      <xdr:row>5</xdr:row>
      <xdr:rowOff>50958</xdr:rowOff>
    </xdr:from>
    <xdr:to>
      <xdr:col>2</xdr:col>
      <xdr:colOff>746430</xdr:colOff>
      <xdr:row>8</xdr:row>
      <xdr:rowOff>48597</xdr:rowOff>
    </xdr:to>
    <xdr:sp macro="" textlink="">
      <xdr:nvSpPr>
        <xdr:cNvPr id="37" name="Grandfather" descr="&quot;&quot;" title="Father's father">
          <a:extLst>
            <a:ext uri="{FF2B5EF4-FFF2-40B4-BE49-F238E27FC236}">
              <a16:creationId xmlns:a16="http://schemas.microsoft.com/office/drawing/2014/main" id="{41BA1204-63B8-4ED0-B0B1-D7A02E84B48C}"/>
            </a:ext>
          </a:extLst>
        </xdr:cNvPr>
        <xdr:cNvSpPr/>
      </xdr:nvSpPr>
      <xdr:spPr>
        <a:xfrm>
          <a:off x="760060" y="2194083"/>
          <a:ext cx="2167595" cy="864414"/>
        </a:xfrm>
        <a:prstGeom prst="rect">
          <a:avLst/>
        </a:prstGeom>
        <a:solidFill>
          <a:schemeClr val="accent4">
            <a:lumMod val="60000"/>
            <a:lumOff val="40000"/>
          </a:schemeClr>
        </a:solidFill>
        <a:ln w="6350">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tIns="45720" rtlCol="0" anchor="ctr"/>
        <a:lstStyle/>
        <a:p>
          <a:pPr marL="0" marR="0" indent="0" algn="ctr">
            <a:spcBef>
              <a:spcPts val="0"/>
            </a:spcBef>
            <a:spcAft>
              <a:spcPts val="0"/>
            </a:spcAft>
          </a:pPr>
          <a:r>
            <a:rPr lang="en-US" sz="1600" b="0" i="0" u="none" strike="noStrike">
              <a:solidFill>
                <a:sysClr val="windowText" lastClr="000000"/>
              </a:solidFill>
              <a:latin typeface="Cambria"/>
              <a:ea typeface="+mn-ea"/>
              <a:cs typeface="+mn-cs"/>
            </a:rPr>
            <a:t>Unknown</a:t>
          </a:r>
        </a:p>
      </xdr:txBody>
    </xdr:sp>
    <xdr:clientData/>
  </xdr:twoCellAnchor>
  <xdr:twoCellAnchor>
    <xdr:from>
      <xdr:col>2</xdr:col>
      <xdr:colOff>812808</xdr:colOff>
      <xdr:row>5</xdr:row>
      <xdr:rowOff>50958</xdr:rowOff>
    </xdr:from>
    <xdr:to>
      <xdr:col>3</xdr:col>
      <xdr:colOff>1485899</xdr:colOff>
      <xdr:row>8</xdr:row>
      <xdr:rowOff>48597</xdr:rowOff>
    </xdr:to>
    <xdr:sp macro="" textlink="">
      <xdr:nvSpPr>
        <xdr:cNvPr id="38" name="Grandmother" descr="&quot;&quot;" title="Father's mother">
          <a:extLst>
            <a:ext uri="{FF2B5EF4-FFF2-40B4-BE49-F238E27FC236}">
              <a16:creationId xmlns:a16="http://schemas.microsoft.com/office/drawing/2014/main" id="{53796C08-D6B2-4382-BD4A-CAABC452A29B}"/>
            </a:ext>
          </a:extLst>
        </xdr:cNvPr>
        <xdr:cNvSpPr/>
      </xdr:nvSpPr>
      <xdr:spPr>
        <a:xfrm>
          <a:off x="2994033" y="2194083"/>
          <a:ext cx="2168516" cy="864414"/>
        </a:xfrm>
        <a:prstGeom prst="rect">
          <a:avLst/>
        </a:prstGeom>
        <a:solidFill>
          <a:schemeClr val="accent4">
            <a:lumMod val="60000"/>
            <a:lumOff val="40000"/>
          </a:schemeClr>
        </a:solidFill>
        <a:ln w="6350">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tIns="45720" rtlCol="0" anchor="ctr"/>
        <a:lstStyle/>
        <a:p>
          <a:pPr marL="0" marR="0" indent="0" algn="ctr">
            <a:spcBef>
              <a:spcPts val="0"/>
            </a:spcBef>
            <a:spcAft>
              <a:spcPts val="0"/>
            </a:spcAft>
          </a:pPr>
          <a:r>
            <a:rPr lang="en-US" sz="1600" b="0" i="0" u="none" strike="noStrike">
              <a:solidFill>
                <a:sysClr val="windowText" lastClr="000000"/>
              </a:solidFill>
              <a:latin typeface="+mj-lt"/>
              <a:ea typeface="+mn-ea"/>
              <a:cs typeface="+mn-cs"/>
            </a:rPr>
            <a:t>Unknown</a:t>
          </a:r>
        </a:p>
        <a:p>
          <a:pPr marL="0" marR="0" indent="0" algn="ctr">
            <a:spcBef>
              <a:spcPts val="0"/>
            </a:spcBef>
            <a:spcAft>
              <a:spcPts val="0"/>
            </a:spcAft>
          </a:pPr>
          <a:endParaRPr lang="en-US" sz="1400" b="0" i="0" u="none" strike="noStrike">
            <a:solidFill>
              <a:schemeClr val="bg1"/>
            </a:solidFill>
            <a:latin typeface="+mj-lt"/>
            <a:ea typeface="+mn-ea"/>
            <a:cs typeface="+mn-cs"/>
          </a:endParaRPr>
        </a:p>
      </xdr:txBody>
    </xdr:sp>
    <xdr:clientData/>
  </xdr:twoCellAnchor>
  <xdr:twoCellAnchor>
    <xdr:from>
      <xdr:col>1</xdr:col>
      <xdr:colOff>9582</xdr:colOff>
      <xdr:row>8</xdr:row>
      <xdr:rowOff>108008</xdr:rowOff>
    </xdr:from>
    <xdr:to>
      <xdr:col>4</xdr:col>
      <xdr:colOff>3561</xdr:colOff>
      <xdr:row>9</xdr:row>
      <xdr:rowOff>1202</xdr:rowOff>
    </xdr:to>
    <xdr:grpSp>
      <xdr:nvGrpSpPr>
        <xdr:cNvPr id="39" name="Group 38" descr="&quot;&quot;" title="Branch connector artwork">
          <a:extLst>
            <a:ext uri="{FF2B5EF4-FFF2-40B4-BE49-F238E27FC236}">
              <a16:creationId xmlns:a16="http://schemas.microsoft.com/office/drawing/2014/main" id="{63BE3677-4BC1-45E0-A4D2-87B261DE8A6C}"/>
            </a:ext>
          </a:extLst>
        </xdr:cNvPr>
        <xdr:cNvGrpSpPr/>
      </xdr:nvGrpSpPr>
      <xdr:grpSpPr>
        <a:xfrm>
          <a:off x="704907" y="3117908"/>
          <a:ext cx="4480254" cy="83694"/>
          <a:chOff x="711590" y="2824479"/>
          <a:chExt cx="4469720" cy="223406"/>
        </a:xfrm>
      </xdr:grpSpPr>
      <xdr:cxnSp macro="">
        <xdr:nvCxnSpPr>
          <xdr:cNvPr id="40" name="Line 4" descr="&quot;&quot;">
            <a:extLst>
              <a:ext uri="{FF2B5EF4-FFF2-40B4-BE49-F238E27FC236}">
                <a16:creationId xmlns:a16="http://schemas.microsoft.com/office/drawing/2014/main" id="{5858D03A-7327-42C7-96E1-2AD7DDF726CD}"/>
              </a:ext>
            </a:extLst>
          </xdr:cNvPr>
          <xdr:cNvCxnSpPr/>
        </xdr:nvCxnSpPr>
        <xdr:spPr>
          <a:xfrm>
            <a:off x="2946450" y="2824479"/>
            <a:ext cx="1" cy="223406"/>
          </a:xfrm>
          <a:prstGeom prst="line">
            <a:avLst/>
          </a:prstGeom>
          <a:ln w="9525">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41" name="Line 2" descr="&quot;&quot;">
            <a:extLst>
              <a:ext uri="{FF2B5EF4-FFF2-40B4-BE49-F238E27FC236}">
                <a16:creationId xmlns:a16="http://schemas.microsoft.com/office/drawing/2014/main" id="{D085B4C3-4856-4D7A-8883-8DDA99B76850}"/>
              </a:ext>
            </a:extLst>
          </xdr:cNvPr>
          <xdr:cNvCxnSpPr/>
        </xdr:nvCxnSpPr>
        <xdr:spPr>
          <a:xfrm>
            <a:off x="711590" y="2827860"/>
            <a:ext cx="4469720" cy="0"/>
          </a:xfrm>
          <a:prstGeom prst="line">
            <a:avLst/>
          </a:prstGeom>
          <a:ln w="9525">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7</xdr:col>
      <xdr:colOff>660693</xdr:colOff>
      <xdr:row>0</xdr:row>
      <xdr:rowOff>359973</xdr:rowOff>
    </xdr:from>
    <xdr:to>
      <xdr:col>7</xdr:col>
      <xdr:colOff>1483653</xdr:colOff>
      <xdr:row>1</xdr:row>
      <xdr:rowOff>392358</xdr:rowOff>
    </xdr:to>
    <xdr:sp macro="" textlink="">
      <xdr:nvSpPr>
        <xdr:cNvPr id="42" name="Back" descr="Click to return to tree" title="Back to Tree">
          <a:hlinkClick xmlns:r="http://schemas.openxmlformats.org/officeDocument/2006/relationships" r:id="rId2" tooltip="Click to return to tree"/>
          <a:extLst>
            <a:ext uri="{FF2B5EF4-FFF2-40B4-BE49-F238E27FC236}">
              <a16:creationId xmlns:a16="http://schemas.microsoft.com/office/drawing/2014/main" id="{5A971A54-C0A7-41EA-BF34-2950D6152EE6}"/>
            </a:ext>
          </a:extLst>
        </xdr:cNvPr>
        <xdr:cNvSpPr/>
      </xdr:nvSpPr>
      <xdr:spPr>
        <a:xfrm>
          <a:off x="9938043" y="359973"/>
          <a:ext cx="822960" cy="822960"/>
        </a:xfrm>
        <a:prstGeom prst="ellipse">
          <a:avLst/>
        </a:prstGeom>
        <a:solidFill>
          <a:schemeClr val="bg1">
            <a:lumMod val="75000"/>
          </a:schemeClr>
        </a:solidFill>
        <a:ln w="6350">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050" b="0" i="0" u="none" strike="noStrike" kern="0" cap="none" spc="0" normalizeH="0" baseline="0" noProof="0">
              <a:ln>
                <a:noFill/>
              </a:ln>
              <a:solidFill>
                <a:schemeClr val="bg2"/>
              </a:solidFill>
              <a:effectLst/>
              <a:uLnTx/>
              <a:uFillTx/>
              <a:latin typeface="+mj-lt"/>
              <a:ea typeface="+mn-ea"/>
              <a:cs typeface="+mn-cs"/>
            </a:rPr>
            <a:t>BACK TO TREE</a:t>
          </a:r>
        </a:p>
      </xdr:txBody>
    </xdr:sp>
    <xdr:clientData fPrintsWithSheet="0"/>
  </xdr:twoCellAnchor>
  <xdr:twoCellAnchor>
    <xdr:from>
      <xdr:col>1</xdr:col>
      <xdr:colOff>11191</xdr:colOff>
      <xdr:row>8</xdr:row>
      <xdr:rowOff>108006</xdr:rowOff>
    </xdr:from>
    <xdr:to>
      <xdr:col>4</xdr:col>
      <xdr:colOff>14146</xdr:colOff>
      <xdr:row>9</xdr:row>
      <xdr:rowOff>1200</xdr:rowOff>
    </xdr:to>
    <xdr:grpSp>
      <xdr:nvGrpSpPr>
        <xdr:cNvPr id="43" name="Group 42" descr="&quot;&quot;" title="Branch connector artwork">
          <a:extLst>
            <a:ext uri="{FF2B5EF4-FFF2-40B4-BE49-F238E27FC236}">
              <a16:creationId xmlns:a16="http://schemas.microsoft.com/office/drawing/2014/main" id="{0A413633-B17E-458B-89BF-2212EEBFCA8E}"/>
            </a:ext>
          </a:extLst>
        </xdr:cNvPr>
        <xdr:cNvGrpSpPr/>
      </xdr:nvGrpSpPr>
      <xdr:grpSpPr>
        <a:xfrm>
          <a:off x="706516" y="3117906"/>
          <a:ext cx="4489230" cy="83694"/>
          <a:chOff x="711590" y="2824479"/>
          <a:chExt cx="4469720" cy="223406"/>
        </a:xfrm>
      </xdr:grpSpPr>
      <xdr:cxnSp macro="">
        <xdr:nvCxnSpPr>
          <xdr:cNvPr id="44" name="Line 4" descr="&quot;&quot;">
            <a:extLst>
              <a:ext uri="{FF2B5EF4-FFF2-40B4-BE49-F238E27FC236}">
                <a16:creationId xmlns:a16="http://schemas.microsoft.com/office/drawing/2014/main" id="{088C462B-70F0-4005-889D-F688CB4351BD}"/>
              </a:ext>
            </a:extLst>
          </xdr:cNvPr>
          <xdr:cNvCxnSpPr/>
        </xdr:nvCxnSpPr>
        <xdr:spPr>
          <a:xfrm>
            <a:off x="2946450" y="2824479"/>
            <a:ext cx="1" cy="223406"/>
          </a:xfrm>
          <a:prstGeom prst="line">
            <a:avLst/>
          </a:prstGeom>
          <a:ln w="9525">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45" name="Line 2" descr="&quot;&quot;">
            <a:extLst>
              <a:ext uri="{FF2B5EF4-FFF2-40B4-BE49-F238E27FC236}">
                <a16:creationId xmlns:a16="http://schemas.microsoft.com/office/drawing/2014/main" id="{CD1E439F-6DC6-492D-95EF-F5A815A59CD3}"/>
              </a:ext>
            </a:extLst>
          </xdr:cNvPr>
          <xdr:cNvCxnSpPr/>
        </xdr:nvCxnSpPr>
        <xdr:spPr>
          <a:xfrm>
            <a:off x="711590" y="2827860"/>
            <a:ext cx="4469720" cy="0"/>
          </a:xfrm>
          <a:prstGeom prst="line">
            <a:avLst/>
          </a:prstGeom>
          <a:ln w="9525">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11191</xdr:colOff>
      <xdr:row>8</xdr:row>
      <xdr:rowOff>108006</xdr:rowOff>
    </xdr:from>
    <xdr:to>
      <xdr:col>4</xdr:col>
      <xdr:colOff>14146</xdr:colOff>
      <xdr:row>9</xdr:row>
      <xdr:rowOff>1200</xdr:rowOff>
    </xdr:to>
    <xdr:grpSp>
      <xdr:nvGrpSpPr>
        <xdr:cNvPr id="46" name="Group 45" descr="&quot;&quot;" title="Branch connector artwork">
          <a:extLst>
            <a:ext uri="{FF2B5EF4-FFF2-40B4-BE49-F238E27FC236}">
              <a16:creationId xmlns:a16="http://schemas.microsoft.com/office/drawing/2014/main" id="{90AFE096-5158-4090-84DB-E3B0290A8324}"/>
            </a:ext>
          </a:extLst>
        </xdr:cNvPr>
        <xdr:cNvGrpSpPr/>
      </xdr:nvGrpSpPr>
      <xdr:grpSpPr>
        <a:xfrm>
          <a:off x="706516" y="3117906"/>
          <a:ext cx="4489230" cy="83694"/>
          <a:chOff x="711590" y="2824479"/>
          <a:chExt cx="4469720" cy="223406"/>
        </a:xfrm>
      </xdr:grpSpPr>
      <xdr:cxnSp macro="">
        <xdr:nvCxnSpPr>
          <xdr:cNvPr id="47" name="Line 4" descr="&quot;&quot;">
            <a:extLst>
              <a:ext uri="{FF2B5EF4-FFF2-40B4-BE49-F238E27FC236}">
                <a16:creationId xmlns:a16="http://schemas.microsoft.com/office/drawing/2014/main" id="{378ADD5E-5D3B-46A9-8ABB-0C158C53A24B}"/>
              </a:ext>
            </a:extLst>
          </xdr:cNvPr>
          <xdr:cNvCxnSpPr/>
        </xdr:nvCxnSpPr>
        <xdr:spPr>
          <a:xfrm>
            <a:off x="2946450" y="2824479"/>
            <a:ext cx="1" cy="223406"/>
          </a:xfrm>
          <a:prstGeom prst="line">
            <a:avLst/>
          </a:prstGeom>
          <a:ln w="9525">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48" name="Line 2" descr="&quot;&quot;">
            <a:extLst>
              <a:ext uri="{FF2B5EF4-FFF2-40B4-BE49-F238E27FC236}">
                <a16:creationId xmlns:a16="http://schemas.microsoft.com/office/drawing/2014/main" id="{FEE5A3DB-1C2E-46CC-BB6B-08EE279A669A}"/>
              </a:ext>
            </a:extLst>
          </xdr:cNvPr>
          <xdr:cNvCxnSpPr/>
        </xdr:nvCxnSpPr>
        <xdr:spPr>
          <a:xfrm>
            <a:off x="711590" y="2827860"/>
            <a:ext cx="4469720" cy="0"/>
          </a:xfrm>
          <a:prstGeom prst="line">
            <a:avLst/>
          </a:prstGeom>
          <a:ln w="9525">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xdr:col>
      <xdr:colOff>9582</xdr:colOff>
      <xdr:row>8</xdr:row>
      <xdr:rowOff>108008</xdr:rowOff>
    </xdr:from>
    <xdr:to>
      <xdr:col>8</xdr:col>
      <xdr:colOff>3561</xdr:colOff>
      <xdr:row>9</xdr:row>
      <xdr:rowOff>1202</xdr:rowOff>
    </xdr:to>
    <xdr:grpSp>
      <xdr:nvGrpSpPr>
        <xdr:cNvPr id="49" name="Group 48" descr="&quot;&quot;" title="Branch connector artwork">
          <a:extLst>
            <a:ext uri="{FF2B5EF4-FFF2-40B4-BE49-F238E27FC236}">
              <a16:creationId xmlns:a16="http://schemas.microsoft.com/office/drawing/2014/main" id="{F95180BF-A840-405F-8A8D-DBE9B42A960D}"/>
            </a:ext>
          </a:extLst>
        </xdr:cNvPr>
        <xdr:cNvGrpSpPr/>
      </xdr:nvGrpSpPr>
      <xdr:grpSpPr>
        <a:xfrm>
          <a:off x="6305607" y="3117908"/>
          <a:ext cx="4470729" cy="83694"/>
          <a:chOff x="711590" y="2824479"/>
          <a:chExt cx="4469720" cy="223406"/>
        </a:xfrm>
      </xdr:grpSpPr>
      <xdr:cxnSp macro="">
        <xdr:nvCxnSpPr>
          <xdr:cNvPr id="50" name="Line 4" descr="&quot;&quot;">
            <a:extLst>
              <a:ext uri="{FF2B5EF4-FFF2-40B4-BE49-F238E27FC236}">
                <a16:creationId xmlns:a16="http://schemas.microsoft.com/office/drawing/2014/main" id="{3D1265AA-A3A2-4BC6-8D73-0CFCCC9BF5EC}"/>
              </a:ext>
            </a:extLst>
          </xdr:cNvPr>
          <xdr:cNvCxnSpPr/>
        </xdr:nvCxnSpPr>
        <xdr:spPr>
          <a:xfrm>
            <a:off x="2946450" y="2824479"/>
            <a:ext cx="1" cy="223406"/>
          </a:xfrm>
          <a:prstGeom prst="line">
            <a:avLst/>
          </a:prstGeom>
          <a:ln w="9525">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51" name="Line 2" descr="&quot;&quot;">
            <a:extLst>
              <a:ext uri="{FF2B5EF4-FFF2-40B4-BE49-F238E27FC236}">
                <a16:creationId xmlns:a16="http://schemas.microsoft.com/office/drawing/2014/main" id="{4D5B9B95-1157-4A57-8F2F-300692027694}"/>
              </a:ext>
            </a:extLst>
          </xdr:cNvPr>
          <xdr:cNvCxnSpPr/>
        </xdr:nvCxnSpPr>
        <xdr:spPr>
          <a:xfrm>
            <a:off x="711590" y="2827860"/>
            <a:ext cx="4469720" cy="0"/>
          </a:xfrm>
          <a:prstGeom prst="line">
            <a:avLst/>
          </a:prstGeom>
          <a:ln w="9525">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xdr:col>
      <xdr:colOff>11191</xdr:colOff>
      <xdr:row>8</xdr:row>
      <xdr:rowOff>108006</xdr:rowOff>
    </xdr:from>
    <xdr:to>
      <xdr:col>8</xdr:col>
      <xdr:colOff>14146</xdr:colOff>
      <xdr:row>9</xdr:row>
      <xdr:rowOff>1200</xdr:rowOff>
    </xdr:to>
    <xdr:grpSp>
      <xdr:nvGrpSpPr>
        <xdr:cNvPr id="52" name="Group 51" descr="&quot;&quot;" title="Branch connector artwork">
          <a:extLst>
            <a:ext uri="{FF2B5EF4-FFF2-40B4-BE49-F238E27FC236}">
              <a16:creationId xmlns:a16="http://schemas.microsoft.com/office/drawing/2014/main" id="{3FB28B51-0371-4D3E-9FD3-B69834ADAE38}"/>
            </a:ext>
          </a:extLst>
        </xdr:cNvPr>
        <xdr:cNvGrpSpPr/>
      </xdr:nvGrpSpPr>
      <xdr:grpSpPr>
        <a:xfrm>
          <a:off x="6307216" y="3117906"/>
          <a:ext cx="4479705" cy="83694"/>
          <a:chOff x="711590" y="2824479"/>
          <a:chExt cx="4469720" cy="223406"/>
        </a:xfrm>
      </xdr:grpSpPr>
      <xdr:cxnSp macro="">
        <xdr:nvCxnSpPr>
          <xdr:cNvPr id="53" name="Line 4" descr="&quot;&quot;">
            <a:extLst>
              <a:ext uri="{FF2B5EF4-FFF2-40B4-BE49-F238E27FC236}">
                <a16:creationId xmlns:a16="http://schemas.microsoft.com/office/drawing/2014/main" id="{E5DB82C1-6399-4C22-A0B9-775BA2E2EBA5}"/>
              </a:ext>
            </a:extLst>
          </xdr:cNvPr>
          <xdr:cNvCxnSpPr/>
        </xdr:nvCxnSpPr>
        <xdr:spPr>
          <a:xfrm>
            <a:off x="2946450" y="2824479"/>
            <a:ext cx="1" cy="223406"/>
          </a:xfrm>
          <a:prstGeom prst="line">
            <a:avLst/>
          </a:prstGeom>
          <a:ln w="9525">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54" name="Line 2" descr="&quot;&quot;">
            <a:extLst>
              <a:ext uri="{FF2B5EF4-FFF2-40B4-BE49-F238E27FC236}">
                <a16:creationId xmlns:a16="http://schemas.microsoft.com/office/drawing/2014/main" id="{785488DE-546C-42C1-80D8-4EA3A5EEC765}"/>
              </a:ext>
            </a:extLst>
          </xdr:cNvPr>
          <xdr:cNvCxnSpPr/>
        </xdr:nvCxnSpPr>
        <xdr:spPr>
          <a:xfrm>
            <a:off x="711590" y="2827860"/>
            <a:ext cx="4469720" cy="0"/>
          </a:xfrm>
          <a:prstGeom prst="line">
            <a:avLst/>
          </a:prstGeom>
          <a:ln w="9525">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xdr:col>
      <xdr:colOff>11191</xdr:colOff>
      <xdr:row>8</xdr:row>
      <xdr:rowOff>108006</xdr:rowOff>
    </xdr:from>
    <xdr:to>
      <xdr:col>8</xdr:col>
      <xdr:colOff>14146</xdr:colOff>
      <xdr:row>9</xdr:row>
      <xdr:rowOff>1200</xdr:rowOff>
    </xdr:to>
    <xdr:grpSp>
      <xdr:nvGrpSpPr>
        <xdr:cNvPr id="55" name="Group 54" descr="&quot;&quot;" title="Branch connector artwork">
          <a:extLst>
            <a:ext uri="{FF2B5EF4-FFF2-40B4-BE49-F238E27FC236}">
              <a16:creationId xmlns:a16="http://schemas.microsoft.com/office/drawing/2014/main" id="{408D95A8-799D-4C78-9C5C-17BD91431A24}"/>
            </a:ext>
          </a:extLst>
        </xdr:cNvPr>
        <xdr:cNvGrpSpPr/>
      </xdr:nvGrpSpPr>
      <xdr:grpSpPr>
        <a:xfrm>
          <a:off x="6307216" y="3117906"/>
          <a:ext cx="4479705" cy="83694"/>
          <a:chOff x="711590" y="2824479"/>
          <a:chExt cx="4469720" cy="223406"/>
        </a:xfrm>
      </xdr:grpSpPr>
      <xdr:cxnSp macro="">
        <xdr:nvCxnSpPr>
          <xdr:cNvPr id="56" name="Line 4" descr="&quot;&quot;">
            <a:extLst>
              <a:ext uri="{FF2B5EF4-FFF2-40B4-BE49-F238E27FC236}">
                <a16:creationId xmlns:a16="http://schemas.microsoft.com/office/drawing/2014/main" id="{AAC8CC0B-120C-4F19-97A2-19F79EFF3516}"/>
              </a:ext>
            </a:extLst>
          </xdr:cNvPr>
          <xdr:cNvCxnSpPr/>
        </xdr:nvCxnSpPr>
        <xdr:spPr>
          <a:xfrm>
            <a:off x="2946450" y="2824479"/>
            <a:ext cx="1" cy="223406"/>
          </a:xfrm>
          <a:prstGeom prst="line">
            <a:avLst/>
          </a:prstGeom>
          <a:ln w="9525">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57" name="Line 2" descr="&quot;&quot;">
            <a:extLst>
              <a:ext uri="{FF2B5EF4-FFF2-40B4-BE49-F238E27FC236}">
                <a16:creationId xmlns:a16="http://schemas.microsoft.com/office/drawing/2014/main" id="{8E0E3CCE-0254-478E-9914-B29C38869A5F}"/>
              </a:ext>
            </a:extLst>
          </xdr:cNvPr>
          <xdr:cNvCxnSpPr/>
        </xdr:nvCxnSpPr>
        <xdr:spPr>
          <a:xfrm>
            <a:off x="711590" y="2827860"/>
            <a:ext cx="4469720" cy="0"/>
          </a:xfrm>
          <a:prstGeom prst="line">
            <a:avLst/>
          </a:prstGeom>
          <a:ln w="9525">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34.xml><?xml version="1.0" encoding="utf-8"?>
<xdr:wsDr xmlns:xdr="http://schemas.openxmlformats.org/drawingml/2006/spreadsheetDrawing" xmlns:a="http://schemas.openxmlformats.org/drawingml/2006/main">
  <xdr:twoCellAnchor>
    <xdr:from>
      <xdr:col>5</xdr:col>
      <xdr:colOff>66344</xdr:colOff>
      <xdr:row>5</xdr:row>
      <xdr:rowOff>70006</xdr:rowOff>
    </xdr:from>
    <xdr:to>
      <xdr:col>6</xdr:col>
      <xdr:colOff>776768</xdr:colOff>
      <xdr:row>8</xdr:row>
      <xdr:rowOff>16357</xdr:rowOff>
    </xdr:to>
    <xdr:sp macro="" textlink="'Family Tree'!T201">
      <xdr:nvSpPr>
        <xdr:cNvPr id="60" name="Grandfather" descr="&quot;&quot;" title="Father's father">
          <a:extLst>
            <a:ext uri="{FF2B5EF4-FFF2-40B4-BE49-F238E27FC236}">
              <a16:creationId xmlns:a16="http://schemas.microsoft.com/office/drawing/2014/main" id="{5C37C43B-B7EF-4E74-8957-9111B607C970}"/>
            </a:ext>
          </a:extLst>
        </xdr:cNvPr>
        <xdr:cNvSpPr/>
      </xdr:nvSpPr>
      <xdr:spPr>
        <a:xfrm>
          <a:off x="6362369" y="2213131"/>
          <a:ext cx="2196324" cy="813126"/>
        </a:xfrm>
        <a:prstGeom prst="rect">
          <a:avLst/>
        </a:prstGeom>
        <a:solidFill>
          <a:schemeClr val="accent4">
            <a:lumMod val="60000"/>
            <a:lumOff val="40000"/>
          </a:schemeClr>
        </a:solidFill>
        <a:ln w="6350">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tIns="45720" rtlCol="0" anchor="ctr"/>
        <a:lstStyle/>
        <a:p>
          <a:pPr marL="0" marR="0" indent="0" algn="ctr">
            <a:spcBef>
              <a:spcPts val="0"/>
            </a:spcBef>
            <a:spcAft>
              <a:spcPts val="0"/>
            </a:spcAft>
          </a:pPr>
          <a:fld id="{3B1AA13B-278F-498E-8913-B0FB0A7172B9}" type="TxLink">
            <a:rPr lang="en-US" sz="1600" b="0" i="0" u="none" strike="noStrike">
              <a:solidFill>
                <a:srgbClr val="000000"/>
              </a:solidFill>
              <a:latin typeface="Cambria"/>
              <a:ea typeface="Cambria"/>
              <a:cs typeface="+mn-cs"/>
            </a:rPr>
            <a:pPr marL="0" marR="0" indent="0" algn="ctr">
              <a:spcBef>
                <a:spcPts val="0"/>
              </a:spcBef>
              <a:spcAft>
                <a:spcPts val="0"/>
              </a:spcAft>
            </a:pPr>
            <a:t>James Grigg (or Greig)                                                         B Jan 29, 1692</a:t>
          </a:fld>
          <a:endParaRPr lang="en-US" sz="1600" b="0" i="0" u="none" strike="noStrike">
            <a:solidFill>
              <a:srgbClr val="000000"/>
            </a:solidFill>
            <a:latin typeface="Cambria"/>
            <a:ea typeface="Cambria"/>
            <a:cs typeface="+mn-cs"/>
          </a:endParaRPr>
        </a:p>
      </xdr:txBody>
    </xdr:sp>
    <xdr:clientData/>
  </xdr:twoCellAnchor>
  <xdr:twoCellAnchor>
    <xdr:from>
      <xdr:col>6</xdr:col>
      <xdr:colOff>824974</xdr:colOff>
      <xdr:row>5</xdr:row>
      <xdr:rowOff>70006</xdr:rowOff>
    </xdr:from>
    <xdr:to>
      <xdr:col>8</xdr:col>
      <xdr:colOff>31383</xdr:colOff>
      <xdr:row>8</xdr:row>
      <xdr:rowOff>16357</xdr:rowOff>
    </xdr:to>
    <xdr:sp macro="" textlink="'Family Tree'!T207">
      <xdr:nvSpPr>
        <xdr:cNvPr id="61" name="Grandmother" descr="&quot;&quot;" title="Father's mother">
          <a:extLst>
            <a:ext uri="{FF2B5EF4-FFF2-40B4-BE49-F238E27FC236}">
              <a16:creationId xmlns:a16="http://schemas.microsoft.com/office/drawing/2014/main" id="{8AB5DBF7-4DB2-4EC0-B2B2-77494B31569B}"/>
            </a:ext>
          </a:extLst>
        </xdr:cNvPr>
        <xdr:cNvSpPr/>
      </xdr:nvSpPr>
      <xdr:spPr>
        <a:xfrm>
          <a:off x="8606899" y="2213131"/>
          <a:ext cx="2197259" cy="813126"/>
        </a:xfrm>
        <a:prstGeom prst="rect">
          <a:avLst/>
        </a:prstGeom>
        <a:solidFill>
          <a:schemeClr val="accent4">
            <a:lumMod val="60000"/>
            <a:lumOff val="40000"/>
          </a:schemeClr>
        </a:solidFill>
        <a:ln w="6350">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tIns="45720" rtlCol="0" anchor="ctr"/>
        <a:lstStyle/>
        <a:p>
          <a:pPr marL="0" marR="0" indent="0" algn="ctr">
            <a:spcBef>
              <a:spcPts val="0"/>
            </a:spcBef>
            <a:spcAft>
              <a:spcPts val="0"/>
            </a:spcAft>
          </a:pPr>
          <a:fld id="{D77CE009-9EA9-4932-B336-F66A9BDF8A70}" type="TxLink">
            <a:rPr lang="en-US" sz="1600" b="0" i="0" u="none" strike="noStrike">
              <a:solidFill>
                <a:srgbClr val="000000"/>
              </a:solidFill>
              <a:latin typeface="Cambria"/>
              <a:ea typeface="Cambria"/>
              <a:cs typeface="+mn-cs"/>
            </a:rPr>
            <a:pPr marL="0" marR="0" indent="0" algn="ctr">
              <a:spcBef>
                <a:spcPts val="0"/>
              </a:spcBef>
              <a:spcAft>
                <a:spcPts val="0"/>
              </a:spcAft>
            </a:pPr>
            <a:t>Jean(ne) Taylor or Tayllor                                                                  B Mar 31, 1697</a:t>
          </a:fld>
          <a:endParaRPr lang="en-US" sz="1600" b="0" i="0" u="none" strike="noStrike">
            <a:solidFill>
              <a:srgbClr val="000000"/>
            </a:solidFill>
            <a:latin typeface="Cambria"/>
            <a:ea typeface="Cambria"/>
            <a:cs typeface="+mn-cs"/>
          </a:endParaRPr>
        </a:p>
      </xdr:txBody>
    </xdr:sp>
    <xdr:clientData/>
  </xdr:twoCellAnchor>
  <xdr:twoCellAnchor>
    <xdr:from>
      <xdr:col>5</xdr:col>
      <xdr:colOff>11191</xdr:colOff>
      <xdr:row>8</xdr:row>
      <xdr:rowOff>108006</xdr:rowOff>
    </xdr:from>
    <xdr:to>
      <xdr:col>8</xdr:col>
      <xdr:colOff>14146</xdr:colOff>
      <xdr:row>9</xdr:row>
      <xdr:rowOff>1200</xdr:rowOff>
    </xdr:to>
    <xdr:grpSp>
      <xdr:nvGrpSpPr>
        <xdr:cNvPr id="62" name="Group 61" descr="&quot;&quot;" title="Branch connector artwork">
          <a:extLst>
            <a:ext uri="{FF2B5EF4-FFF2-40B4-BE49-F238E27FC236}">
              <a16:creationId xmlns:a16="http://schemas.microsoft.com/office/drawing/2014/main" id="{C8202ACB-6B75-4E3C-8D01-36FC30D50118}"/>
            </a:ext>
          </a:extLst>
        </xdr:cNvPr>
        <xdr:cNvGrpSpPr/>
      </xdr:nvGrpSpPr>
      <xdr:grpSpPr>
        <a:xfrm>
          <a:off x="6307216" y="3117906"/>
          <a:ext cx="4479705" cy="83694"/>
          <a:chOff x="711590" y="2824479"/>
          <a:chExt cx="4469720" cy="223406"/>
        </a:xfrm>
      </xdr:grpSpPr>
      <xdr:cxnSp macro="">
        <xdr:nvCxnSpPr>
          <xdr:cNvPr id="63" name="Line 4" descr="&quot;&quot;">
            <a:extLst>
              <a:ext uri="{FF2B5EF4-FFF2-40B4-BE49-F238E27FC236}">
                <a16:creationId xmlns:a16="http://schemas.microsoft.com/office/drawing/2014/main" id="{BA64D99A-BF6E-4BBB-A9AB-CDFF4E22DBB2}"/>
              </a:ext>
            </a:extLst>
          </xdr:cNvPr>
          <xdr:cNvCxnSpPr/>
        </xdr:nvCxnSpPr>
        <xdr:spPr>
          <a:xfrm>
            <a:off x="2946450" y="2824479"/>
            <a:ext cx="1" cy="223406"/>
          </a:xfrm>
          <a:prstGeom prst="line">
            <a:avLst/>
          </a:prstGeom>
          <a:ln w="9525">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64" name="Line 2" descr="&quot;&quot;">
            <a:extLst>
              <a:ext uri="{FF2B5EF4-FFF2-40B4-BE49-F238E27FC236}">
                <a16:creationId xmlns:a16="http://schemas.microsoft.com/office/drawing/2014/main" id="{3E9158EE-1339-4E3F-B958-0F8CF68A59B7}"/>
              </a:ext>
            </a:extLst>
          </xdr:cNvPr>
          <xdr:cNvCxnSpPr/>
        </xdr:nvCxnSpPr>
        <xdr:spPr>
          <a:xfrm>
            <a:off x="711590" y="2827860"/>
            <a:ext cx="4469720" cy="0"/>
          </a:xfrm>
          <a:prstGeom prst="line">
            <a:avLst/>
          </a:prstGeom>
          <a:ln w="9525">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64735</xdr:colOff>
      <xdr:row>5</xdr:row>
      <xdr:rowOff>50958</xdr:rowOff>
    </xdr:from>
    <xdr:to>
      <xdr:col>2</xdr:col>
      <xdr:colOff>746430</xdr:colOff>
      <xdr:row>8</xdr:row>
      <xdr:rowOff>48597</xdr:rowOff>
    </xdr:to>
    <xdr:sp macro="" textlink="'Family Tree'!T184">
      <xdr:nvSpPr>
        <xdr:cNvPr id="65" name="Grandfather" descr="&quot;&quot;" title="Father's father">
          <a:extLst>
            <a:ext uri="{FF2B5EF4-FFF2-40B4-BE49-F238E27FC236}">
              <a16:creationId xmlns:a16="http://schemas.microsoft.com/office/drawing/2014/main" id="{8DE1D6A1-CBDC-4C75-BE7A-BBEBA040FD55}"/>
            </a:ext>
          </a:extLst>
        </xdr:cNvPr>
        <xdr:cNvSpPr/>
      </xdr:nvSpPr>
      <xdr:spPr>
        <a:xfrm>
          <a:off x="760060" y="2194083"/>
          <a:ext cx="2167595" cy="864414"/>
        </a:xfrm>
        <a:prstGeom prst="rect">
          <a:avLst/>
        </a:prstGeom>
        <a:solidFill>
          <a:schemeClr val="accent4">
            <a:lumMod val="60000"/>
            <a:lumOff val="40000"/>
          </a:schemeClr>
        </a:solidFill>
        <a:ln w="6350">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tIns="45720" rtlCol="0" anchor="ctr"/>
        <a:lstStyle/>
        <a:p>
          <a:pPr marL="0" marR="0" indent="0" algn="ctr">
            <a:spcBef>
              <a:spcPts val="0"/>
            </a:spcBef>
            <a:spcAft>
              <a:spcPts val="0"/>
            </a:spcAft>
          </a:pPr>
          <a:fld id="{7BAD0ABA-BA84-4F45-B29D-D74DCEB869E5}" type="TxLink">
            <a:rPr lang="en-US" sz="1600" b="0" i="0" u="none" strike="noStrike">
              <a:solidFill>
                <a:srgbClr val="000000"/>
              </a:solidFill>
              <a:latin typeface="Cambria"/>
              <a:ea typeface="Cambria"/>
              <a:cs typeface="+mn-cs"/>
            </a:rPr>
            <a:pPr marL="0" marR="0" indent="0" algn="ctr">
              <a:spcBef>
                <a:spcPts val="0"/>
              </a:spcBef>
              <a:spcAft>
                <a:spcPts val="0"/>
              </a:spcAft>
            </a:pPr>
            <a:t>Robert Knox                                                                   Bap Dec 12, 1680 - D Feb 19, 1749</a:t>
          </a:fld>
          <a:endParaRPr lang="en-US" sz="1600" b="0" i="0" u="none" strike="noStrike">
            <a:solidFill>
              <a:sysClr val="windowText" lastClr="000000"/>
            </a:solidFill>
            <a:latin typeface="Cambria"/>
            <a:ea typeface="+mn-ea"/>
            <a:cs typeface="+mn-cs"/>
          </a:endParaRPr>
        </a:p>
      </xdr:txBody>
    </xdr:sp>
    <xdr:clientData/>
  </xdr:twoCellAnchor>
  <xdr:twoCellAnchor>
    <xdr:from>
      <xdr:col>2</xdr:col>
      <xdr:colOff>812808</xdr:colOff>
      <xdr:row>5</xdr:row>
      <xdr:rowOff>50958</xdr:rowOff>
    </xdr:from>
    <xdr:to>
      <xdr:col>3</xdr:col>
      <xdr:colOff>1485899</xdr:colOff>
      <xdr:row>8</xdr:row>
      <xdr:rowOff>48597</xdr:rowOff>
    </xdr:to>
    <xdr:sp macro="" textlink="'Family Tree'!T194">
      <xdr:nvSpPr>
        <xdr:cNvPr id="66" name="Grandmother" descr="&quot;&quot;" title="Father's mother">
          <a:extLst>
            <a:ext uri="{FF2B5EF4-FFF2-40B4-BE49-F238E27FC236}">
              <a16:creationId xmlns:a16="http://schemas.microsoft.com/office/drawing/2014/main" id="{B8892CE2-AF6D-434C-BA1A-EABFE2043754}"/>
            </a:ext>
          </a:extLst>
        </xdr:cNvPr>
        <xdr:cNvSpPr/>
      </xdr:nvSpPr>
      <xdr:spPr>
        <a:xfrm>
          <a:off x="2994033" y="2194083"/>
          <a:ext cx="2168516" cy="864414"/>
        </a:xfrm>
        <a:prstGeom prst="rect">
          <a:avLst/>
        </a:prstGeom>
        <a:solidFill>
          <a:schemeClr val="accent4">
            <a:lumMod val="60000"/>
            <a:lumOff val="40000"/>
          </a:schemeClr>
        </a:solidFill>
        <a:ln w="6350">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tIns="45720" rtlCol="0" anchor="ctr"/>
        <a:lstStyle/>
        <a:p>
          <a:pPr marL="0" marR="0" indent="0" algn="ctr">
            <a:spcBef>
              <a:spcPts val="0"/>
            </a:spcBef>
            <a:spcAft>
              <a:spcPts val="0"/>
            </a:spcAft>
          </a:pPr>
          <a:fld id="{BFAC4CDA-5D5B-4863-AC39-117BA48ED026}" type="TxLink">
            <a:rPr lang="en-US" sz="1600" b="0" i="0" u="none" strike="noStrike">
              <a:solidFill>
                <a:srgbClr val="000000"/>
              </a:solidFill>
              <a:latin typeface="Cambria"/>
              <a:ea typeface="Cambria"/>
              <a:cs typeface="+mn-cs"/>
            </a:rPr>
            <a:pPr marL="0" marR="0" indent="0" algn="ctr">
              <a:spcBef>
                <a:spcPts val="0"/>
              </a:spcBef>
              <a:spcAft>
                <a:spcPts val="0"/>
              </a:spcAft>
            </a:pPr>
            <a:t>Elspet Davidson                                                                   B Aug 10, 1685 - D June 23, 1770</a:t>
          </a:fld>
          <a:endParaRPr lang="en-US" sz="1400" b="0" i="0" u="none" strike="noStrike">
            <a:solidFill>
              <a:schemeClr val="bg1"/>
            </a:solidFill>
            <a:latin typeface="+mj-lt"/>
            <a:ea typeface="+mn-ea"/>
            <a:cs typeface="+mn-cs"/>
          </a:endParaRPr>
        </a:p>
      </xdr:txBody>
    </xdr:sp>
    <xdr:clientData/>
  </xdr:twoCellAnchor>
  <xdr:twoCellAnchor>
    <xdr:from>
      <xdr:col>1</xdr:col>
      <xdr:colOff>9582</xdr:colOff>
      <xdr:row>8</xdr:row>
      <xdr:rowOff>108008</xdr:rowOff>
    </xdr:from>
    <xdr:to>
      <xdr:col>4</xdr:col>
      <xdr:colOff>3561</xdr:colOff>
      <xdr:row>9</xdr:row>
      <xdr:rowOff>1202</xdr:rowOff>
    </xdr:to>
    <xdr:grpSp>
      <xdr:nvGrpSpPr>
        <xdr:cNvPr id="67" name="Group 66" descr="&quot;&quot;" title="Branch connector artwork">
          <a:extLst>
            <a:ext uri="{FF2B5EF4-FFF2-40B4-BE49-F238E27FC236}">
              <a16:creationId xmlns:a16="http://schemas.microsoft.com/office/drawing/2014/main" id="{91D7C652-75EB-4B2B-AD03-4EDFE56CE921}"/>
            </a:ext>
          </a:extLst>
        </xdr:cNvPr>
        <xdr:cNvGrpSpPr/>
      </xdr:nvGrpSpPr>
      <xdr:grpSpPr>
        <a:xfrm>
          <a:off x="704907" y="3117908"/>
          <a:ext cx="4480254" cy="83694"/>
          <a:chOff x="711590" y="2824479"/>
          <a:chExt cx="4469720" cy="223406"/>
        </a:xfrm>
      </xdr:grpSpPr>
      <xdr:cxnSp macro="">
        <xdr:nvCxnSpPr>
          <xdr:cNvPr id="68" name="Line 4" descr="&quot;&quot;">
            <a:extLst>
              <a:ext uri="{FF2B5EF4-FFF2-40B4-BE49-F238E27FC236}">
                <a16:creationId xmlns:a16="http://schemas.microsoft.com/office/drawing/2014/main" id="{1E14DCE5-4F3D-40B6-ACEF-1FDDB70E10EF}"/>
              </a:ext>
            </a:extLst>
          </xdr:cNvPr>
          <xdr:cNvCxnSpPr/>
        </xdr:nvCxnSpPr>
        <xdr:spPr>
          <a:xfrm>
            <a:off x="2946450" y="2824479"/>
            <a:ext cx="1" cy="223406"/>
          </a:xfrm>
          <a:prstGeom prst="line">
            <a:avLst/>
          </a:prstGeom>
          <a:ln w="9525">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69" name="Line 2" descr="&quot;&quot;">
            <a:extLst>
              <a:ext uri="{FF2B5EF4-FFF2-40B4-BE49-F238E27FC236}">
                <a16:creationId xmlns:a16="http://schemas.microsoft.com/office/drawing/2014/main" id="{563806CD-4DB7-496A-92F7-9D02BC8352A5}"/>
              </a:ext>
            </a:extLst>
          </xdr:cNvPr>
          <xdr:cNvCxnSpPr/>
        </xdr:nvCxnSpPr>
        <xdr:spPr>
          <a:xfrm>
            <a:off x="711590" y="2827860"/>
            <a:ext cx="4469720" cy="0"/>
          </a:xfrm>
          <a:prstGeom prst="line">
            <a:avLst/>
          </a:prstGeom>
          <a:ln w="9525">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7</xdr:col>
      <xdr:colOff>660693</xdr:colOff>
      <xdr:row>0</xdr:row>
      <xdr:rowOff>359973</xdr:rowOff>
    </xdr:from>
    <xdr:to>
      <xdr:col>7</xdr:col>
      <xdr:colOff>1483653</xdr:colOff>
      <xdr:row>1</xdr:row>
      <xdr:rowOff>392358</xdr:rowOff>
    </xdr:to>
    <xdr:sp macro="" textlink="">
      <xdr:nvSpPr>
        <xdr:cNvPr id="70" name="Back" descr="Click to return to tree" title="Back to Tree">
          <a:hlinkClick xmlns:r="http://schemas.openxmlformats.org/officeDocument/2006/relationships" r:id="rId1" tooltip="Click to return to tree"/>
          <a:extLst>
            <a:ext uri="{FF2B5EF4-FFF2-40B4-BE49-F238E27FC236}">
              <a16:creationId xmlns:a16="http://schemas.microsoft.com/office/drawing/2014/main" id="{5587B60A-C153-438B-AF57-DFFEC566523E}"/>
            </a:ext>
          </a:extLst>
        </xdr:cNvPr>
        <xdr:cNvSpPr/>
      </xdr:nvSpPr>
      <xdr:spPr>
        <a:xfrm>
          <a:off x="9938043" y="359973"/>
          <a:ext cx="822960" cy="822960"/>
        </a:xfrm>
        <a:prstGeom prst="ellipse">
          <a:avLst/>
        </a:prstGeom>
        <a:solidFill>
          <a:schemeClr val="bg1">
            <a:lumMod val="75000"/>
          </a:schemeClr>
        </a:solidFill>
        <a:ln w="6350">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050" b="0" i="0" u="none" strike="noStrike" kern="0" cap="none" spc="0" normalizeH="0" baseline="0" noProof="0">
              <a:ln>
                <a:noFill/>
              </a:ln>
              <a:solidFill>
                <a:schemeClr val="bg2"/>
              </a:solidFill>
              <a:effectLst/>
              <a:uLnTx/>
              <a:uFillTx/>
              <a:latin typeface="+mj-lt"/>
              <a:ea typeface="+mn-ea"/>
              <a:cs typeface="+mn-cs"/>
            </a:rPr>
            <a:t>BACK TO TREE</a:t>
          </a:r>
        </a:p>
      </xdr:txBody>
    </xdr:sp>
    <xdr:clientData fPrintsWithSheet="0"/>
  </xdr:twoCellAnchor>
  <xdr:twoCellAnchor>
    <xdr:from>
      <xdr:col>1</xdr:col>
      <xdr:colOff>11191</xdr:colOff>
      <xdr:row>8</xdr:row>
      <xdr:rowOff>108006</xdr:rowOff>
    </xdr:from>
    <xdr:to>
      <xdr:col>4</xdr:col>
      <xdr:colOff>14146</xdr:colOff>
      <xdr:row>9</xdr:row>
      <xdr:rowOff>1200</xdr:rowOff>
    </xdr:to>
    <xdr:grpSp>
      <xdr:nvGrpSpPr>
        <xdr:cNvPr id="71" name="Group 70" descr="&quot;&quot;" title="Branch connector artwork">
          <a:extLst>
            <a:ext uri="{FF2B5EF4-FFF2-40B4-BE49-F238E27FC236}">
              <a16:creationId xmlns:a16="http://schemas.microsoft.com/office/drawing/2014/main" id="{9C29E2DE-42D3-4852-933E-801B65179593}"/>
            </a:ext>
          </a:extLst>
        </xdr:cNvPr>
        <xdr:cNvGrpSpPr/>
      </xdr:nvGrpSpPr>
      <xdr:grpSpPr>
        <a:xfrm>
          <a:off x="706516" y="3117906"/>
          <a:ext cx="4489230" cy="83694"/>
          <a:chOff x="711590" y="2824479"/>
          <a:chExt cx="4469720" cy="223406"/>
        </a:xfrm>
      </xdr:grpSpPr>
      <xdr:cxnSp macro="">
        <xdr:nvCxnSpPr>
          <xdr:cNvPr id="72" name="Line 4" descr="&quot;&quot;">
            <a:extLst>
              <a:ext uri="{FF2B5EF4-FFF2-40B4-BE49-F238E27FC236}">
                <a16:creationId xmlns:a16="http://schemas.microsoft.com/office/drawing/2014/main" id="{D1DC7030-A84C-40F3-8AB1-AC32FE1B1D9F}"/>
              </a:ext>
            </a:extLst>
          </xdr:cNvPr>
          <xdr:cNvCxnSpPr/>
        </xdr:nvCxnSpPr>
        <xdr:spPr>
          <a:xfrm>
            <a:off x="2946450" y="2824479"/>
            <a:ext cx="1" cy="223406"/>
          </a:xfrm>
          <a:prstGeom prst="line">
            <a:avLst/>
          </a:prstGeom>
          <a:ln w="9525">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73" name="Line 2" descr="&quot;&quot;">
            <a:extLst>
              <a:ext uri="{FF2B5EF4-FFF2-40B4-BE49-F238E27FC236}">
                <a16:creationId xmlns:a16="http://schemas.microsoft.com/office/drawing/2014/main" id="{A01622CE-76F6-43E9-A56A-0FAF5244C468}"/>
              </a:ext>
            </a:extLst>
          </xdr:cNvPr>
          <xdr:cNvCxnSpPr/>
        </xdr:nvCxnSpPr>
        <xdr:spPr>
          <a:xfrm>
            <a:off x="711590" y="2827860"/>
            <a:ext cx="4469720" cy="0"/>
          </a:xfrm>
          <a:prstGeom prst="line">
            <a:avLst/>
          </a:prstGeom>
          <a:ln w="9525">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11191</xdr:colOff>
      <xdr:row>8</xdr:row>
      <xdr:rowOff>108006</xdr:rowOff>
    </xdr:from>
    <xdr:to>
      <xdr:col>4</xdr:col>
      <xdr:colOff>14146</xdr:colOff>
      <xdr:row>9</xdr:row>
      <xdr:rowOff>1200</xdr:rowOff>
    </xdr:to>
    <xdr:grpSp>
      <xdr:nvGrpSpPr>
        <xdr:cNvPr id="74" name="Group 73" descr="&quot;&quot;" title="Branch connector artwork">
          <a:extLst>
            <a:ext uri="{FF2B5EF4-FFF2-40B4-BE49-F238E27FC236}">
              <a16:creationId xmlns:a16="http://schemas.microsoft.com/office/drawing/2014/main" id="{D6CCED5F-2B0B-4B30-AAC5-F04A56DC8631}"/>
            </a:ext>
          </a:extLst>
        </xdr:cNvPr>
        <xdr:cNvGrpSpPr/>
      </xdr:nvGrpSpPr>
      <xdr:grpSpPr>
        <a:xfrm>
          <a:off x="706516" y="3117906"/>
          <a:ext cx="4489230" cy="83694"/>
          <a:chOff x="711590" y="2824479"/>
          <a:chExt cx="4469720" cy="223406"/>
        </a:xfrm>
      </xdr:grpSpPr>
      <xdr:cxnSp macro="">
        <xdr:nvCxnSpPr>
          <xdr:cNvPr id="75" name="Line 4" descr="&quot;&quot;">
            <a:extLst>
              <a:ext uri="{FF2B5EF4-FFF2-40B4-BE49-F238E27FC236}">
                <a16:creationId xmlns:a16="http://schemas.microsoft.com/office/drawing/2014/main" id="{B94E3459-B060-4958-A56D-B536F59250BD}"/>
              </a:ext>
            </a:extLst>
          </xdr:cNvPr>
          <xdr:cNvCxnSpPr/>
        </xdr:nvCxnSpPr>
        <xdr:spPr>
          <a:xfrm>
            <a:off x="2946450" y="2824479"/>
            <a:ext cx="1" cy="223406"/>
          </a:xfrm>
          <a:prstGeom prst="line">
            <a:avLst/>
          </a:prstGeom>
          <a:ln w="9525">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76" name="Line 2" descr="&quot;&quot;">
            <a:extLst>
              <a:ext uri="{FF2B5EF4-FFF2-40B4-BE49-F238E27FC236}">
                <a16:creationId xmlns:a16="http://schemas.microsoft.com/office/drawing/2014/main" id="{E6768D3E-9797-4CCA-B8D1-77FA9BD07131}"/>
              </a:ext>
            </a:extLst>
          </xdr:cNvPr>
          <xdr:cNvCxnSpPr/>
        </xdr:nvCxnSpPr>
        <xdr:spPr>
          <a:xfrm>
            <a:off x="711590" y="2827860"/>
            <a:ext cx="4469720" cy="0"/>
          </a:xfrm>
          <a:prstGeom prst="line">
            <a:avLst/>
          </a:prstGeom>
          <a:ln w="9525">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xdr:col>
      <xdr:colOff>9582</xdr:colOff>
      <xdr:row>8</xdr:row>
      <xdr:rowOff>108008</xdr:rowOff>
    </xdr:from>
    <xdr:to>
      <xdr:col>8</xdr:col>
      <xdr:colOff>3561</xdr:colOff>
      <xdr:row>9</xdr:row>
      <xdr:rowOff>1202</xdr:rowOff>
    </xdr:to>
    <xdr:grpSp>
      <xdr:nvGrpSpPr>
        <xdr:cNvPr id="77" name="Group 76" descr="&quot;&quot;" title="Branch connector artwork">
          <a:extLst>
            <a:ext uri="{FF2B5EF4-FFF2-40B4-BE49-F238E27FC236}">
              <a16:creationId xmlns:a16="http://schemas.microsoft.com/office/drawing/2014/main" id="{5B54E3CA-F093-442E-9E6F-7F5FB7DAAFFE}"/>
            </a:ext>
          </a:extLst>
        </xdr:cNvPr>
        <xdr:cNvGrpSpPr/>
      </xdr:nvGrpSpPr>
      <xdr:grpSpPr>
        <a:xfrm>
          <a:off x="6305607" y="3117908"/>
          <a:ext cx="4470729" cy="83694"/>
          <a:chOff x="711590" y="2824479"/>
          <a:chExt cx="4469720" cy="223406"/>
        </a:xfrm>
      </xdr:grpSpPr>
      <xdr:cxnSp macro="">
        <xdr:nvCxnSpPr>
          <xdr:cNvPr id="78" name="Line 4" descr="&quot;&quot;">
            <a:extLst>
              <a:ext uri="{FF2B5EF4-FFF2-40B4-BE49-F238E27FC236}">
                <a16:creationId xmlns:a16="http://schemas.microsoft.com/office/drawing/2014/main" id="{DA49ADB2-CFA6-41FA-8D6F-742696CA28B5}"/>
              </a:ext>
            </a:extLst>
          </xdr:cNvPr>
          <xdr:cNvCxnSpPr/>
        </xdr:nvCxnSpPr>
        <xdr:spPr>
          <a:xfrm>
            <a:off x="2946450" y="2824479"/>
            <a:ext cx="1" cy="223406"/>
          </a:xfrm>
          <a:prstGeom prst="line">
            <a:avLst/>
          </a:prstGeom>
          <a:ln w="9525">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79" name="Line 2" descr="&quot;&quot;">
            <a:extLst>
              <a:ext uri="{FF2B5EF4-FFF2-40B4-BE49-F238E27FC236}">
                <a16:creationId xmlns:a16="http://schemas.microsoft.com/office/drawing/2014/main" id="{DEDD96C5-942F-4C70-8518-11D9A5F5960C}"/>
              </a:ext>
            </a:extLst>
          </xdr:cNvPr>
          <xdr:cNvCxnSpPr/>
        </xdr:nvCxnSpPr>
        <xdr:spPr>
          <a:xfrm>
            <a:off x="711590" y="2827860"/>
            <a:ext cx="4469720" cy="0"/>
          </a:xfrm>
          <a:prstGeom prst="line">
            <a:avLst/>
          </a:prstGeom>
          <a:ln w="9525">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xdr:col>
      <xdr:colOff>11191</xdr:colOff>
      <xdr:row>8</xdr:row>
      <xdr:rowOff>108006</xdr:rowOff>
    </xdr:from>
    <xdr:to>
      <xdr:col>8</xdr:col>
      <xdr:colOff>14146</xdr:colOff>
      <xdr:row>9</xdr:row>
      <xdr:rowOff>1200</xdr:rowOff>
    </xdr:to>
    <xdr:grpSp>
      <xdr:nvGrpSpPr>
        <xdr:cNvPr id="80" name="Group 79" descr="&quot;&quot;" title="Branch connector artwork">
          <a:extLst>
            <a:ext uri="{FF2B5EF4-FFF2-40B4-BE49-F238E27FC236}">
              <a16:creationId xmlns:a16="http://schemas.microsoft.com/office/drawing/2014/main" id="{B468B566-5505-46BB-B493-D8F6B0B958F5}"/>
            </a:ext>
          </a:extLst>
        </xdr:cNvPr>
        <xdr:cNvGrpSpPr/>
      </xdr:nvGrpSpPr>
      <xdr:grpSpPr>
        <a:xfrm>
          <a:off x="6307216" y="3117906"/>
          <a:ext cx="4479705" cy="83694"/>
          <a:chOff x="711590" y="2824479"/>
          <a:chExt cx="4469720" cy="223406"/>
        </a:xfrm>
      </xdr:grpSpPr>
      <xdr:cxnSp macro="">
        <xdr:nvCxnSpPr>
          <xdr:cNvPr id="81" name="Line 4" descr="&quot;&quot;">
            <a:extLst>
              <a:ext uri="{FF2B5EF4-FFF2-40B4-BE49-F238E27FC236}">
                <a16:creationId xmlns:a16="http://schemas.microsoft.com/office/drawing/2014/main" id="{75C449E1-A51C-4CCF-8E3C-406663F290B9}"/>
              </a:ext>
            </a:extLst>
          </xdr:cNvPr>
          <xdr:cNvCxnSpPr/>
        </xdr:nvCxnSpPr>
        <xdr:spPr>
          <a:xfrm>
            <a:off x="2946450" y="2824479"/>
            <a:ext cx="1" cy="223406"/>
          </a:xfrm>
          <a:prstGeom prst="line">
            <a:avLst/>
          </a:prstGeom>
          <a:ln w="9525">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82" name="Line 2" descr="&quot;&quot;">
            <a:extLst>
              <a:ext uri="{FF2B5EF4-FFF2-40B4-BE49-F238E27FC236}">
                <a16:creationId xmlns:a16="http://schemas.microsoft.com/office/drawing/2014/main" id="{3C1B3B13-C636-47BA-BC06-24422EB37F2D}"/>
              </a:ext>
            </a:extLst>
          </xdr:cNvPr>
          <xdr:cNvCxnSpPr/>
        </xdr:nvCxnSpPr>
        <xdr:spPr>
          <a:xfrm>
            <a:off x="711590" y="2827860"/>
            <a:ext cx="4469720" cy="0"/>
          </a:xfrm>
          <a:prstGeom prst="line">
            <a:avLst/>
          </a:prstGeom>
          <a:ln w="9525">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xdr:col>
      <xdr:colOff>11191</xdr:colOff>
      <xdr:row>8</xdr:row>
      <xdr:rowOff>108006</xdr:rowOff>
    </xdr:from>
    <xdr:to>
      <xdr:col>8</xdr:col>
      <xdr:colOff>14146</xdr:colOff>
      <xdr:row>9</xdr:row>
      <xdr:rowOff>1200</xdr:rowOff>
    </xdr:to>
    <xdr:grpSp>
      <xdr:nvGrpSpPr>
        <xdr:cNvPr id="83" name="Group 82" descr="&quot;&quot;" title="Branch connector artwork">
          <a:extLst>
            <a:ext uri="{FF2B5EF4-FFF2-40B4-BE49-F238E27FC236}">
              <a16:creationId xmlns:a16="http://schemas.microsoft.com/office/drawing/2014/main" id="{574B0B4C-92AD-4D66-8BD0-D020510424B4}"/>
            </a:ext>
          </a:extLst>
        </xdr:cNvPr>
        <xdr:cNvGrpSpPr/>
      </xdr:nvGrpSpPr>
      <xdr:grpSpPr>
        <a:xfrm>
          <a:off x="6307216" y="3117906"/>
          <a:ext cx="4479705" cy="83694"/>
          <a:chOff x="711590" y="2824479"/>
          <a:chExt cx="4469720" cy="223406"/>
        </a:xfrm>
      </xdr:grpSpPr>
      <xdr:cxnSp macro="">
        <xdr:nvCxnSpPr>
          <xdr:cNvPr id="84" name="Line 4" descr="&quot;&quot;">
            <a:extLst>
              <a:ext uri="{FF2B5EF4-FFF2-40B4-BE49-F238E27FC236}">
                <a16:creationId xmlns:a16="http://schemas.microsoft.com/office/drawing/2014/main" id="{C9D403B7-49C9-41E7-A3CD-3F1553D68AB4}"/>
              </a:ext>
            </a:extLst>
          </xdr:cNvPr>
          <xdr:cNvCxnSpPr/>
        </xdr:nvCxnSpPr>
        <xdr:spPr>
          <a:xfrm>
            <a:off x="2946450" y="2824479"/>
            <a:ext cx="1" cy="223406"/>
          </a:xfrm>
          <a:prstGeom prst="line">
            <a:avLst/>
          </a:prstGeom>
          <a:ln w="9525">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85" name="Line 2" descr="&quot;&quot;">
            <a:extLst>
              <a:ext uri="{FF2B5EF4-FFF2-40B4-BE49-F238E27FC236}">
                <a16:creationId xmlns:a16="http://schemas.microsoft.com/office/drawing/2014/main" id="{A94ECE0B-A071-445B-AD62-D9D3CC39CE54}"/>
              </a:ext>
            </a:extLst>
          </xdr:cNvPr>
          <xdr:cNvCxnSpPr/>
        </xdr:nvCxnSpPr>
        <xdr:spPr>
          <a:xfrm>
            <a:off x="711590" y="2827860"/>
            <a:ext cx="4469720" cy="0"/>
          </a:xfrm>
          <a:prstGeom prst="line">
            <a:avLst/>
          </a:prstGeom>
          <a:ln w="9525">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354641</xdr:colOff>
      <xdr:row>44</xdr:row>
      <xdr:rowOff>52928</xdr:rowOff>
    </xdr:from>
    <xdr:to>
      <xdr:col>1</xdr:col>
      <xdr:colOff>1089818</xdr:colOff>
      <xdr:row>44</xdr:row>
      <xdr:rowOff>967328</xdr:rowOff>
    </xdr:to>
    <xdr:pic>
      <xdr:nvPicPr>
        <xdr:cNvPr id="4" name="Photo placeholder 2">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53141" y="8720678"/>
          <a:ext cx="735177" cy="914400"/>
        </a:xfrm>
        <a:prstGeom prst="rect">
          <a:avLst/>
        </a:prstGeom>
      </xdr:spPr>
    </xdr:pic>
    <xdr:clientData/>
  </xdr:twoCellAnchor>
  <xdr:twoCellAnchor editAs="oneCell">
    <xdr:from>
      <xdr:col>1</xdr:col>
      <xdr:colOff>266534</xdr:colOff>
      <xdr:row>43</xdr:row>
      <xdr:rowOff>50716</xdr:rowOff>
    </xdr:from>
    <xdr:to>
      <xdr:col>1</xdr:col>
      <xdr:colOff>1177926</xdr:colOff>
      <xdr:row>43</xdr:row>
      <xdr:rowOff>962108</xdr:rowOff>
    </xdr:to>
    <xdr:pic>
      <xdr:nvPicPr>
        <xdr:cNvPr id="85" name="Child photo 1">
          <a:extLst>
            <a:ext uri="{FF2B5EF4-FFF2-40B4-BE49-F238E27FC236}">
              <a16:creationId xmlns:a16="http://schemas.microsoft.com/office/drawing/2014/main" id="{00000000-0008-0000-0600-00005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65034" y="7713049"/>
          <a:ext cx="911392" cy="911392"/>
        </a:xfrm>
        <a:prstGeom prst="rect">
          <a:avLst/>
        </a:prstGeom>
        <a:ln>
          <a:solidFill>
            <a:schemeClr val="bg1">
              <a:lumMod val="85000"/>
            </a:schemeClr>
          </a:solidFill>
        </a:ln>
      </xdr:spPr>
    </xdr:pic>
    <xdr:clientData/>
  </xdr:twoCellAnchor>
  <xdr:twoCellAnchor editAs="oneCell">
    <xdr:from>
      <xdr:col>5</xdr:col>
      <xdr:colOff>257322</xdr:colOff>
      <xdr:row>10</xdr:row>
      <xdr:rowOff>107158</xdr:rowOff>
    </xdr:from>
    <xdr:to>
      <xdr:col>5</xdr:col>
      <xdr:colOff>1125707</xdr:colOff>
      <xdr:row>13</xdr:row>
      <xdr:rowOff>224155</xdr:rowOff>
    </xdr:to>
    <xdr:pic>
      <xdr:nvPicPr>
        <xdr:cNvPr id="86" name="Mother photo">
          <a:extLst>
            <a:ext uri="{FF2B5EF4-FFF2-40B4-BE49-F238E27FC236}">
              <a16:creationId xmlns:a16="http://schemas.microsoft.com/office/drawing/2014/main" id="{00000000-0008-0000-0600-00005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543822" y="3567908"/>
          <a:ext cx="868385" cy="1080081"/>
        </a:xfrm>
        <a:prstGeom prst="rect">
          <a:avLst/>
        </a:prstGeom>
      </xdr:spPr>
    </xdr:pic>
    <xdr:clientData/>
  </xdr:twoCellAnchor>
  <xdr:twoCellAnchor editAs="oneCell">
    <xdr:from>
      <xdr:col>1</xdr:col>
      <xdr:colOff>248160</xdr:colOff>
      <xdr:row>10</xdr:row>
      <xdr:rowOff>107158</xdr:rowOff>
    </xdr:from>
    <xdr:to>
      <xdr:col>1</xdr:col>
      <xdr:colOff>1168228</xdr:colOff>
      <xdr:row>13</xdr:row>
      <xdr:rowOff>224155</xdr:rowOff>
    </xdr:to>
    <xdr:pic>
      <xdr:nvPicPr>
        <xdr:cNvPr id="87" name="Father photo">
          <a:extLst>
            <a:ext uri="{FF2B5EF4-FFF2-40B4-BE49-F238E27FC236}">
              <a16:creationId xmlns:a16="http://schemas.microsoft.com/office/drawing/2014/main" id="{00000000-0008-0000-0600-000057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946660" y="3567908"/>
          <a:ext cx="920068" cy="1080081"/>
        </a:xfrm>
        <a:prstGeom prst="rect">
          <a:avLst/>
        </a:prstGeom>
      </xdr:spPr>
    </xdr:pic>
    <xdr:clientData/>
  </xdr:twoCellAnchor>
  <xdr:twoCellAnchor editAs="oneCell">
    <xdr:from>
      <xdr:col>1</xdr:col>
      <xdr:colOff>372945</xdr:colOff>
      <xdr:row>45</xdr:row>
      <xdr:rowOff>81504</xdr:rowOff>
    </xdr:from>
    <xdr:to>
      <xdr:col>1</xdr:col>
      <xdr:colOff>1071515</xdr:colOff>
      <xdr:row>45</xdr:row>
      <xdr:rowOff>950373</xdr:rowOff>
    </xdr:to>
    <xdr:pic>
      <xdr:nvPicPr>
        <xdr:cNvPr id="89" name="Child photo 2">
          <a:extLst>
            <a:ext uri="{FF2B5EF4-FFF2-40B4-BE49-F238E27FC236}">
              <a16:creationId xmlns:a16="http://schemas.microsoft.com/office/drawing/2014/main" id="{00000000-0008-0000-0600-000059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71445" y="9754671"/>
          <a:ext cx="698570" cy="868869"/>
        </a:xfrm>
        <a:prstGeom prst="rect">
          <a:avLst/>
        </a:prstGeom>
        <a:ln>
          <a:noFill/>
        </a:ln>
      </xdr:spPr>
    </xdr:pic>
    <xdr:clientData/>
  </xdr:twoCellAnchor>
  <xdr:twoCellAnchor>
    <xdr:from>
      <xdr:col>5</xdr:col>
      <xdr:colOff>92803</xdr:colOff>
      <xdr:row>5</xdr:row>
      <xdr:rowOff>108106</xdr:rowOff>
    </xdr:from>
    <xdr:to>
      <xdr:col>8</xdr:col>
      <xdr:colOff>76892</xdr:colOff>
      <xdr:row>8</xdr:row>
      <xdr:rowOff>54457</xdr:rowOff>
    </xdr:to>
    <xdr:grpSp>
      <xdr:nvGrpSpPr>
        <xdr:cNvPr id="3" name="Group 2" descr="&quot;&quot;" title="Mother's Parents Navigation">
          <a:hlinkClick xmlns:r="http://schemas.openxmlformats.org/officeDocument/2006/relationships" r:id="rId4" tooltip="Click to view mother's parents"/>
          <a:extLst>
            <a:ext uri="{FF2B5EF4-FFF2-40B4-BE49-F238E27FC236}">
              <a16:creationId xmlns:a16="http://schemas.microsoft.com/office/drawing/2014/main" id="{00000000-0008-0000-0600-000003000000}"/>
            </a:ext>
          </a:extLst>
        </xdr:cNvPr>
        <xdr:cNvGrpSpPr/>
      </xdr:nvGrpSpPr>
      <xdr:grpSpPr>
        <a:xfrm>
          <a:off x="6379303" y="2245939"/>
          <a:ext cx="4450256" cy="941185"/>
          <a:chOff x="6305219" y="2253738"/>
          <a:chExt cx="4455826" cy="547930"/>
        </a:xfrm>
      </xdr:grpSpPr>
      <xdr:sp macro="" textlink="MGGrandfather2">
        <xdr:nvSpPr>
          <xdr:cNvPr id="23" name="Grandfather" descr="&quot;&quot;" title="Father's father">
            <a:extLst>
              <a:ext uri="{FF2B5EF4-FFF2-40B4-BE49-F238E27FC236}">
                <a16:creationId xmlns:a16="http://schemas.microsoft.com/office/drawing/2014/main" id="{00000000-0008-0000-0600-000017000000}"/>
              </a:ext>
            </a:extLst>
          </xdr:cNvPr>
          <xdr:cNvSpPr/>
        </xdr:nvSpPr>
        <xdr:spPr>
          <a:xfrm>
            <a:off x="6305219" y="2253738"/>
            <a:ext cx="2193341" cy="547930"/>
          </a:xfrm>
          <a:prstGeom prst="rect">
            <a:avLst/>
          </a:prstGeom>
          <a:solidFill>
            <a:schemeClr val="accent3"/>
          </a:solidFill>
          <a:ln w="6350">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tIns="45720" rtlCol="0" anchor="ctr"/>
          <a:lstStyle/>
          <a:p>
            <a:pPr marL="0" marR="0" indent="0" algn="ctr">
              <a:spcBef>
                <a:spcPts val="0"/>
              </a:spcBef>
              <a:spcAft>
                <a:spcPts val="0"/>
              </a:spcAft>
            </a:pPr>
            <a:fld id="{DC8D9D5E-0682-4823-BB1F-8503795C8761}" type="TxLink">
              <a:rPr lang="en-US" sz="1400" b="0" i="0" u="none" strike="noStrike">
                <a:solidFill>
                  <a:srgbClr val="FFFFFF"/>
                </a:solidFill>
                <a:latin typeface="Cambria"/>
                <a:ea typeface="+mn-ea"/>
                <a:cs typeface="+mn-cs"/>
              </a:rPr>
              <a:pPr marL="0" marR="0" indent="0" algn="ctr">
                <a:spcBef>
                  <a:spcPts val="0"/>
                </a:spcBef>
                <a:spcAft>
                  <a:spcPts val="0"/>
                </a:spcAft>
              </a:pPr>
              <a:t>John Robertson Murray                                                               B Apr 5, 1872 - D Jan 27, 1948</a:t>
            </a:fld>
            <a:endParaRPr lang="en-US" sz="1100" b="0">
              <a:solidFill>
                <a:schemeClr val="bg1"/>
              </a:solidFill>
              <a:latin typeface="+mj-lt"/>
              <a:ea typeface="+mn-ea"/>
              <a:cs typeface="+mn-cs"/>
            </a:endParaRPr>
          </a:p>
        </xdr:txBody>
      </xdr:sp>
      <xdr:sp macro="" textlink="MGGrandmother2">
        <xdr:nvSpPr>
          <xdr:cNvPr id="24" name="Grandmother" descr="&quot;&quot;" title="Father's mother">
            <a:extLst>
              <a:ext uri="{FF2B5EF4-FFF2-40B4-BE49-F238E27FC236}">
                <a16:creationId xmlns:a16="http://schemas.microsoft.com/office/drawing/2014/main" id="{00000000-0008-0000-0600-000018000000}"/>
              </a:ext>
            </a:extLst>
          </xdr:cNvPr>
          <xdr:cNvSpPr/>
        </xdr:nvSpPr>
        <xdr:spPr>
          <a:xfrm>
            <a:off x="8565657" y="2253738"/>
            <a:ext cx="2195388" cy="547930"/>
          </a:xfrm>
          <a:prstGeom prst="rect">
            <a:avLst/>
          </a:prstGeom>
          <a:solidFill>
            <a:schemeClr val="accent3"/>
          </a:solidFill>
          <a:ln w="6350">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tIns="45720" rtlCol="0" anchor="ctr"/>
          <a:lstStyle/>
          <a:p>
            <a:pPr marL="0" marR="0" indent="0" algn="ctr">
              <a:spcBef>
                <a:spcPts val="0"/>
              </a:spcBef>
              <a:spcAft>
                <a:spcPts val="0"/>
              </a:spcAft>
            </a:pPr>
            <a:fld id="{FADCF030-1359-40A4-A933-F7680E1DB73D}" type="TxLink">
              <a:rPr lang="en-US" sz="1400" b="0" i="0" u="none" strike="noStrike">
                <a:solidFill>
                  <a:srgbClr val="FFFFFF"/>
                </a:solidFill>
                <a:latin typeface="Cambria"/>
                <a:ea typeface="+mn-ea"/>
                <a:cs typeface="+mn-cs"/>
              </a:rPr>
              <a:pPr marL="0" marR="0" indent="0" algn="ctr">
                <a:spcBef>
                  <a:spcPts val="0"/>
                </a:spcBef>
                <a:spcAft>
                  <a:spcPts val="0"/>
                </a:spcAft>
              </a:pPr>
              <a:t>Julia T. Simmons                                                                       B Apr 25, 1874 - D Feb 10, 1958</a:t>
            </a:fld>
            <a:endParaRPr lang="en-US" sz="1100" b="0">
              <a:solidFill>
                <a:schemeClr val="bg1"/>
              </a:solidFill>
              <a:latin typeface="+mj-lt"/>
              <a:ea typeface="+mn-ea"/>
              <a:cs typeface="+mn-cs"/>
            </a:endParaRPr>
          </a:p>
        </xdr:txBody>
      </xdr:sp>
    </xdr:grpSp>
    <xdr:clientData/>
  </xdr:twoCellAnchor>
  <xdr:twoCellAnchor>
    <xdr:from>
      <xdr:col>5</xdr:col>
      <xdr:colOff>11191</xdr:colOff>
      <xdr:row>8</xdr:row>
      <xdr:rowOff>108006</xdr:rowOff>
    </xdr:from>
    <xdr:to>
      <xdr:col>8</xdr:col>
      <xdr:colOff>14146</xdr:colOff>
      <xdr:row>9</xdr:row>
      <xdr:rowOff>1200</xdr:rowOff>
    </xdr:to>
    <xdr:grpSp>
      <xdr:nvGrpSpPr>
        <xdr:cNvPr id="25" name="Group 24" descr="&quot;&quot;" title="Branch connector artwork">
          <a:extLst>
            <a:ext uri="{FF2B5EF4-FFF2-40B4-BE49-F238E27FC236}">
              <a16:creationId xmlns:a16="http://schemas.microsoft.com/office/drawing/2014/main" id="{00000000-0008-0000-0600-000019000000}"/>
            </a:ext>
          </a:extLst>
        </xdr:cNvPr>
        <xdr:cNvGrpSpPr/>
      </xdr:nvGrpSpPr>
      <xdr:grpSpPr>
        <a:xfrm>
          <a:off x="6297691" y="3240673"/>
          <a:ext cx="4469122" cy="83694"/>
          <a:chOff x="711590" y="2824479"/>
          <a:chExt cx="4469720" cy="223406"/>
        </a:xfrm>
      </xdr:grpSpPr>
      <xdr:cxnSp macro="">
        <xdr:nvCxnSpPr>
          <xdr:cNvPr id="27" name="Line 4" descr="&quot;&quot;">
            <a:extLst>
              <a:ext uri="{FF2B5EF4-FFF2-40B4-BE49-F238E27FC236}">
                <a16:creationId xmlns:a16="http://schemas.microsoft.com/office/drawing/2014/main" id="{00000000-0008-0000-0600-00001B000000}"/>
              </a:ext>
            </a:extLst>
          </xdr:cNvPr>
          <xdr:cNvCxnSpPr/>
        </xdr:nvCxnSpPr>
        <xdr:spPr>
          <a:xfrm>
            <a:off x="2946450" y="2824479"/>
            <a:ext cx="1" cy="223406"/>
          </a:xfrm>
          <a:prstGeom prst="line">
            <a:avLst/>
          </a:prstGeom>
          <a:ln w="9525">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8" name="Line 2" descr="&quot;&quot;">
            <a:extLst>
              <a:ext uri="{FF2B5EF4-FFF2-40B4-BE49-F238E27FC236}">
                <a16:creationId xmlns:a16="http://schemas.microsoft.com/office/drawing/2014/main" id="{00000000-0008-0000-0600-00001C000000}"/>
              </a:ext>
            </a:extLst>
          </xdr:cNvPr>
          <xdr:cNvCxnSpPr/>
        </xdr:nvCxnSpPr>
        <xdr:spPr>
          <a:xfrm>
            <a:off x="711590" y="2827860"/>
            <a:ext cx="4469720" cy="0"/>
          </a:xfrm>
          <a:prstGeom prst="line">
            <a:avLst/>
          </a:prstGeom>
          <a:ln w="9525">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17111</xdr:colOff>
      <xdr:row>5</xdr:row>
      <xdr:rowOff>108108</xdr:rowOff>
    </xdr:from>
    <xdr:to>
      <xdr:col>3</xdr:col>
      <xdr:colOff>1494123</xdr:colOff>
      <xdr:row>8</xdr:row>
      <xdr:rowOff>54459</xdr:rowOff>
    </xdr:to>
    <xdr:grpSp>
      <xdr:nvGrpSpPr>
        <xdr:cNvPr id="2" name="Group 1" descr="&quot;&quot;" title="Father's Parents Navigation">
          <a:hlinkClick xmlns:r="http://schemas.openxmlformats.org/officeDocument/2006/relationships" r:id="rId5" tooltip="Click to view father's parents"/>
          <a:extLst>
            <a:ext uri="{FF2B5EF4-FFF2-40B4-BE49-F238E27FC236}">
              <a16:creationId xmlns:a16="http://schemas.microsoft.com/office/drawing/2014/main" id="{00000000-0008-0000-0600-000002000000}"/>
            </a:ext>
          </a:extLst>
        </xdr:cNvPr>
        <xdr:cNvGrpSpPr/>
      </xdr:nvGrpSpPr>
      <xdr:grpSpPr>
        <a:xfrm>
          <a:off x="715611" y="2245941"/>
          <a:ext cx="4450929" cy="941185"/>
          <a:chOff x="708927" y="2253740"/>
          <a:chExt cx="4454828" cy="547930"/>
        </a:xfrm>
      </xdr:grpSpPr>
      <xdr:sp macro="" textlink="MGGrandfather1">
        <xdr:nvSpPr>
          <xdr:cNvPr id="31" name="Grandfather" descr="&quot;&quot;" title="Father's father">
            <a:extLst>
              <a:ext uri="{FF2B5EF4-FFF2-40B4-BE49-F238E27FC236}">
                <a16:creationId xmlns:a16="http://schemas.microsoft.com/office/drawing/2014/main" id="{00000000-0008-0000-0600-00001F000000}"/>
              </a:ext>
            </a:extLst>
          </xdr:cNvPr>
          <xdr:cNvSpPr/>
        </xdr:nvSpPr>
        <xdr:spPr>
          <a:xfrm>
            <a:off x="708927" y="2253740"/>
            <a:ext cx="2193673" cy="547930"/>
          </a:xfrm>
          <a:prstGeom prst="rect">
            <a:avLst/>
          </a:prstGeom>
          <a:solidFill>
            <a:schemeClr val="accent3"/>
          </a:solidFill>
          <a:ln w="6350">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tIns="45720" rtlCol="0" anchor="ctr"/>
          <a:lstStyle/>
          <a:p>
            <a:pPr marL="0" marR="0" indent="0" algn="ctr">
              <a:spcBef>
                <a:spcPts val="0"/>
              </a:spcBef>
              <a:spcAft>
                <a:spcPts val="0"/>
              </a:spcAft>
            </a:pPr>
            <a:fld id="{C752C37B-608B-483B-A43E-37C8DA7A9F11}" type="TxLink">
              <a:rPr lang="en-US" sz="1400" b="0" i="0" u="none" strike="noStrike">
                <a:solidFill>
                  <a:srgbClr val="FFFFFF"/>
                </a:solidFill>
                <a:latin typeface="Cambria"/>
                <a:ea typeface="+mn-ea"/>
                <a:cs typeface="+mn-cs"/>
              </a:rPr>
              <a:pPr marL="0" marR="0" indent="0" algn="ctr">
                <a:spcBef>
                  <a:spcPts val="0"/>
                </a:spcBef>
                <a:spcAft>
                  <a:spcPts val="0"/>
                </a:spcAft>
              </a:pPr>
              <a:t>David Magee                                                               B May 10, 1849 - D January 9, 1933</a:t>
            </a:fld>
            <a:endParaRPr lang="en-US" sz="1100" b="0">
              <a:solidFill>
                <a:schemeClr val="bg1"/>
              </a:solidFill>
              <a:latin typeface="+mj-lt"/>
              <a:ea typeface="+mn-ea"/>
              <a:cs typeface="+mn-cs"/>
            </a:endParaRPr>
          </a:p>
        </xdr:txBody>
      </xdr:sp>
      <xdr:sp macro="" textlink="MGGrandmother1">
        <xdr:nvSpPr>
          <xdr:cNvPr id="32" name="Grandmother" descr="&quot;&quot;" title="Father's mother">
            <a:extLst>
              <a:ext uri="{FF2B5EF4-FFF2-40B4-BE49-F238E27FC236}">
                <a16:creationId xmlns:a16="http://schemas.microsoft.com/office/drawing/2014/main" id="{00000000-0008-0000-0600-000020000000}"/>
              </a:ext>
            </a:extLst>
          </xdr:cNvPr>
          <xdr:cNvSpPr/>
        </xdr:nvSpPr>
        <xdr:spPr>
          <a:xfrm>
            <a:off x="2969708" y="2253740"/>
            <a:ext cx="2194047" cy="547930"/>
          </a:xfrm>
          <a:prstGeom prst="rect">
            <a:avLst/>
          </a:prstGeom>
          <a:solidFill>
            <a:schemeClr val="accent3"/>
          </a:solidFill>
          <a:ln w="6350">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tIns="45720" rtlCol="0" anchor="ctr"/>
          <a:lstStyle/>
          <a:p>
            <a:pPr marL="0" marR="0" indent="0" algn="ctr">
              <a:spcBef>
                <a:spcPts val="0"/>
              </a:spcBef>
              <a:spcAft>
                <a:spcPts val="0"/>
              </a:spcAft>
            </a:pPr>
            <a:fld id="{A6A226E6-A7A0-409A-AED3-CED20F2B93D6}" type="TxLink">
              <a:rPr lang="en-US" sz="1400" b="0" i="0" u="none" strike="noStrike">
                <a:solidFill>
                  <a:srgbClr val="FFFFFF"/>
                </a:solidFill>
                <a:latin typeface="Cambria"/>
                <a:ea typeface="+mn-ea"/>
                <a:cs typeface="+mn-cs"/>
              </a:rPr>
              <a:pPr marL="0" marR="0" indent="0" algn="ctr">
                <a:spcBef>
                  <a:spcPts val="0"/>
                </a:spcBef>
                <a:spcAft>
                  <a:spcPts val="0"/>
                </a:spcAft>
              </a:pPr>
              <a:t>Isabella (Belle) F. Beggs                                                                           B April 16, 1862 - D Feb 12, 1934</a:t>
            </a:fld>
            <a:endParaRPr lang="en-US" sz="1100" b="0">
              <a:solidFill>
                <a:schemeClr val="bg1"/>
              </a:solidFill>
              <a:latin typeface="+mj-lt"/>
              <a:ea typeface="+mn-ea"/>
              <a:cs typeface="+mn-cs"/>
            </a:endParaRPr>
          </a:p>
        </xdr:txBody>
      </xdr:sp>
    </xdr:grpSp>
    <xdr:clientData/>
  </xdr:twoCellAnchor>
  <xdr:twoCellAnchor>
    <xdr:from>
      <xdr:col>1</xdr:col>
      <xdr:colOff>9582</xdr:colOff>
      <xdr:row>8</xdr:row>
      <xdr:rowOff>108008</xdr:rowOff>
    </xdr:from>
    <xdr:to>
      <xdr:col>4</xdr:col>
      <xdr:colOff>3561</xdr:colOff>
      <xdr:row>9</xdr:row>
      <xdr:rowOff>1202</xdr:rowOff>
    </xdr:to>
    <xdr:grpSp>
      <xdr:nvGrpSpPr>
        <xdr:cNvPr id="33" name="Group 32" descr="&quot;&quot;" title="Branch connector artwork">
          <a:extLst>
            <a:ext uri="{FF2B5EF4-FFF2-40B4-BE49-F238E27FC236}">
              <a16:creationId xmlns:a16="http://schemas.microsoft.com/office/drawing/2014/main" id="{00000000-0008-0000-0600-000021000000}"/>
            </a:ext>
          </a:extLst>
        </xdr:cNvPr>
        <xdr:cNvGrpSpPr/>
      </xdr:nvGrpSpPr>
      <xdr:grpSpPr>
        <a:xfrm>
          <a:off x="708082" y="3240675"/>
          <a:ext cx="4470729" cy="83694"/>
          <a:chOff x="711590" y="2824479"/>
          <a:chExt cx="4469720" cy="223406"/>
        </a:xfrm>
      </xdr:grpSpPr>
      <xdr:cxnSp macro="">
        <xdr:nvCxnSpPr>
          <xdr:cNvPr id="35" name="Line 4" descr="&quot;&quot;">
            <a:extLst>
              <a:ext uri="{FF2B5EF4-FFF2-40B4-BE49-F238E27FC236}">
                <a16:creationId xmlns:a16="http://schemas.microsoft.com/office/drawing/2014/main" id="{00000000-0008-0000-0600-000023000000}"/>
              </a:ext>
            </a:extLst>
          </xdr:cNvPr>
          <xdr:cNvCxnSpPr/>
        </xdr:nvCxnSpPr>
        <xdr:spPr>
          <a:xfrm>
            <a:off x="2946450" y="2824479"/>
            <a:ext cx="1" cy="223406"/>
          </a:xfrm>
          <a:prstGeom prst="line">
            <a:avLst/>
          </a:prstGeom>
          <a:ln w="9525">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36" name="Line 2" descr="&quot;&quot;">
            <a:extLst>
              <a:ext uri="{FF2B5EF4-FFF2-40B4-BE49-F238E27FC236}">
                <a16:creationId xmlns:a16="http://schemas.microsoft.com/office/drawing/2014/main" id="{00000000-0008-0000-0600-000024000000}"/>
              </a:ext>
            </a:extLst>
          </xdr:cNvPr>
          <xdr:cNvCxnSpPr/>
        </xdr:nvCxnSpPr>
        <xdr:spPr>
          <a:xfrm>
            <a:off x="711590" y="2827860"/>
            <a:ext cx="4469720" cy="0"/>
          </a:xfrm>
          <a:prstGeom prst="line">
            <a:avLst/>
          </a:prstGeom>
          <a:ln w="9525">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7</xdr:col>
      <xdr:colOff>650109</xdr:colOff>
      <xdr:row>0</xdr:row>
      <xdr:rowOff>359973</xdr:rowOff>
    </xdr:from>
    <xdr:to>
      <xdr:col>7</xdr:col>
      <xdr:colOff>1465039</xdr:colOff>
      <xdr:row>1</xdr:row>
      <xdr:rowOff>389535</xdr:rowOff>
    </xdr:to>
    <xdr:sp macro="" textlink="">
      <xdr:nvSpPr>
        <xdr:cNvPr id="43" name="Back" descr="Click to return to tree" title="Back to Tree">
          <a:hlinkClick xmlns:r="http://schemas.openxmlformats.org/officeDocument/2006/relationships" r:id="rId6"/>
          <a:extLst>
            <a:ext uri="{FF2B5EF4-FFF2-40B4-BE49-F238E27FC236}">
              <a16:creationId xmlns:a16="http://schemas.microsoft.com/office/drawing/2014/main" id="{00000000-0008-0000-0600-00002B000000}"/>
            </a:ext>
          </a:extLst>
        </xdr:cNvPr>
        <xdr:cNvSpPr/>
      </xdr:nvSpPr>
      <xdr:spPr>
        <a:xfrm>
          <a:off x="9910526" y="359973"/>
          <a:ext cx="814930" cy="823312"/>
        </a:xfrm>
        <a:prstGeom prst="ellipse">
          <a:avLst/>
        </a:prstGeom>
        <a:solidFill>
          <a:schemeClr val="bg1">
            <a:lumMod val="75000"/>
          </a:schemeClr>
        </a:solidFill>
        <a:ln w="6350">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050" b="0" i="0" u="none" strike="noStrike" kern="0" cap="none" spc="0" normalizeH="0" baseline="0" noProof="0">
              <a:ln>
                <a:noFill/>
              </a:ln>
              <a:solidFill>
                <a:schemeClr val="bg2"/>
              </a:solidFill>
              <a:effectLst/>
              <a:uLnTx/>
              <a:uFillTx/>
              <a:latin typeface="+mj-lt"/>
              <a:ea typeface="+mn-ea"/>
              <a:cs typeface="+mn-cs"/>
            </a:rPr>
            <a:t>BACK TO TREE</a:t>
          </a: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editAs="oneCell">
    <xdr:from>
      <xdr:col>1</xdr:col>
      <xdr:colOff>245980</xdr:colOff>
      <xdr:row>42</xdr:row>
      <xdr:rowOff>0</xdr:rowOff>
    </xdr:from>
    <xdr:to>
      <xdr:col>1</xdr:col>
      <xdr:colOff>1160380</xdr:colOff>
      <xdr:row>43</xdr:row>
      <xdr:rowOff>80961</xdr:rowOff>
    </xdr:to>
    <xdr:pic>
      <xdr:nvPicPr>
        <xdr:cNvPr id="2" name="Photo placeholder 2" descr="To change this photo, right-click photo and then click Change Picture." title="Photo Placeholder">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44480" y="8720678"/>
          <a:ext cx="914400" cy="914400"/>
        </a:xfrm>
        <a:prstGeom prst="rect">
          <a:avLst/>
        </a:prstGeom>
      </xdr:spPr>
    </xdr:pic>
    <xdr:clientData/>
  </xdr:twoCellAnchor>
  <xdr:twoCellAnchor editAs="oneCell">
    <xdr:from>
      <xdr:col>1</xdr:col>
      <xdr:colOff>245980</xdr:colOff>
      <xdr:row>42</xdr:row>
      <xdr:rowOff>0</xdr:rowOff>
    </xdr:from>
    <xdr:to>
      <xdr:col>1</xdr:col>
      <xdr:colOff>1160380</xdr:colOff>
      <xdr:row>43</xdr:row>
      <xdr:rowOff>80961</xdr:rowOff>
    </xdr:to>
    <xdr:pic>
      <xdr:nvPicPr>
        <xdr:cNvPr id="3" name="Child photo 1" descr="To change this photo, right-click photo and then click Change Picture." title="Photo Placeholder">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44480" y="7714572"/>
          <a:ext cx="914400" cy="914400"/>
        </a:xfrm>
        <a:prstGeom prst="rect">
          <a:avLst/>
        </a:prstGeom>
        <a:ln>
          <a:noFill/>
        </a:ln>
      </xdr:spPr>
    </xdr:pic>
    <xdr:clientData/>
  </xdr:twoCellAnchor>
  <xdr:twoCellAnchor editAs="oneCell">
    <xdr:from>
      <xdr:col>5</xdr:col>
      <xdr:colOff>142875</xdr:colOff>
      <xdr:row>10</xdr:row>
      <xdr:rowOff>125877</xdr:rowOff>
    </xdr:from>
    <xdr:to>
      <xdr:col>5</xdr:col>
      <xdr:colOff>1240155</xdr:colOff>
      <xdr:row>14</xdr:row>
      <xdr:rowOff>210036</xdr:rowOff>
    </xdr:to>
    <xdr:pic>
      <xdr:nvPicPr>
        <xdr:cNvPr id="4" name="Mother photo" descr="To change this photo, right-click photo and then click Change Picture." title="Photo Placeholder">
          <a:extLst>
            <a:ext uri="{FF2B5EF4-FFF2-40B4-BE49-F238E27FC236}">
              <a16:creationId xmlns:a16="http://schemas.microsoft.com/office/drawing/2014/main" id="{00000000-0008-0000-07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429375" y="3586627"/>
          <a:ext cx="1097280" cy="1078992"/>
        </a:xfrm>
        <a:prstGeom prst="rect">
          <a:avLst/>
        </a:prstGeom>
      </xdr:spPr>
    </xdr:pic>
    <xdr:clientData/>
  </xdr:twoCellAnchor>
  <xdr:twoCellAnchor editAs="oneCell">
    <xdr:from>
      <xdr:col>1</xdr:col>
      <xdr:colOff>159554</xdr:colOff>
      <xdr:row>10</xdr:row>
      <xdr:rowOff>125876</xdr:rowOff>
    </xdr:from>
    <xdr:to>
      <xdr:col>1</xdr:col>
      <xdr:colOff>1256834</xdr:colOff>
      <xdr:row>14</xdr:row>
      <xdr:rowOff>210035</xdr:rowOff>
    </xdr:to>
    <xdr:pic>
      <xdr:nvPicPr>
        <xdr:cNvPr id="5" name="Father photo" descr="To change this photo, right-click photo and then click Change Picture." title="Photo Placeholder">
          <a:extLst>
            <a:ext uri="{FF2B5EF4-FFF2-40B4-BE49-F238E27FC236}">
              <a16:creationId xmlns:a16="http://schemas.microsoft.com/office/drawing/2014/main" id="{00000000-0008-0000-0700-00000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58054" y="3586626"/>
          <a:ext cx="1097280" cy="1078992"/>
        </a:xfrm>
        <a:prstGeom prst="rect">
          <a:avLst/>
        </a:prstGeom>
      </xdr:spPr>
    </xdr:pic>
    <xdr:clientData/>
  </xdr:twoCellAnchor>
  <xdr:twoCellAnchor editAs="oneCell">
    <xdr:from>
      <xdr:col>1</xdr:col>
      <xdr:colOff>245980</xdr:colOff>
      <xdr:row>42</xdr:row>
      <xdr:rowOff>49754</xdr:rowOff>
    </xdr:from>
    <xdr:to>
      <xdr:col>1</xdr:col>
      <xdr:colOff>1160380</xdr:colOff>
      <xdr:row>43</xdr:row>
      <xdr:rowOff>130715</xdr:rowOff>
    </xdr:to>
    <xdr:pic>
      <xdr:nvPicPr>
        <xdr:cNvPr id="6" name="Child photo 2" descr="To change this photo, right-click photo and then click Change Picture." title="Photo Placeholder">
          <a:extLst>
            <a:ext uri="{FF2B5EF4-FFF2-40B4-BE49-F238E27FC236}">
              <a16:creationId xmlns:a16="http://schemas.microsoft.com/office/drawing/2014/main" id="{00000000-0008-0000-07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44480" y="9722921"/>
          <a:ext cx="914400" cy="914400"/>
        </a:xfrm>
        <a:prstGeom prst="rect">
          <a:avLst/>
        </a:prstGeom>
        <a:ln>
          <a:noFill/>
        </a:ln>
      </xdr:spPr>
    </xdr:pic>
    <xdr:clientData/>
  </xdr:twoCellAnchor>
  <xdr:twoCellAnchor>
    <xdr:from>
      <xdr:col>5</xdr:col>
      <xdr:colOff>18719</xdr:colOff>
      <xdr:row>5</xdr:row>
      <xdr:rowOff>108106</xdr:rowOff>
    </xdr:from>
    <xdr:to>
      <xdr:col>8</xdr:col>
      <xdr:colOff>2808</xdr:colOff>
      <xdr:row>8</xdr:row>
      <xdr:rowOff>317500</xdr:rowOff>
    </xdr:to>
    <xdr:grpSp>
      <xdr:nvGrpSpPr>
        <xdr:cNvPr id="33" name="Group 32" descr="&quot;&quot;" title="Mother's Parents">
          <a:extLst>
            <a:ext uri="{FF2B5EF4-FFF2-40B4-BE49-F238E27FC236}">
              <a16:creationId xmlns:a16="http://schemas.microsoft.com/office/drawing/2014/main" id="{00000000-0008-0000-0700-000021000000}"/>
            </a:ext>
          </a:extLst>
        </xdr:cNvPr>
        <xdr:cNvGrpSpPr/>
      </xdr:nvGrpSpPr>
      <xdr:grpSpPr>
        <a:xfrm>
          <a:off x="6305219" y="2245939"/>
          <a:ext cx="4450256" cy="812644"/>
          <a:chOff x="6305219" y="2245939"/>
          <a:chExt cx="4450256" cy="549601"/>
        </a:xfrm>
      </xdr:grpSpPr>
      <xdr:sp macro="" textlink="PGGGrandfather2">
        <xdr:nvSpPr>
          <xdr:cNvPr id="8" name="Grandfather" descr="&quot;&quot;" title="Father's father">
            <a:extLst>
              <a:ext uri="{FF2B5EF4-FFF2-40B4-BE49-F238E27FC236}">
                <a16:creationId xmlns:a16="http://schemas.microsoft.com/office/drawing/2014/main" id="{00000000-0008-0000-0700-000008000000}"/>
              </a:ext>
            </a:extLst>
          </xdr:cNvPr>
          <xdr:cNvSpPr/>
        </xdr:nvSpPr>
        <xdr:spPr>
          <a:xfrm>
            <a:off x="6305219" y="2245939"/>
            <a:ext cx="2191113" cy="549601"/>
          </a:xfrm>
          <a:prstGeom prst="rect">
            <a:avLst/>
          </a:prstGeom>
          <a:solidFill>
            <a:schemeClr val="accent4"/>
          </a:solidFill>
          <a:ln w="6350">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tIns="45720" rtlCol="0" anchor="ctr"/>
          <a:lstStyle/>
          <a:p>
            <a:pPr marL="0" marR="0" indent="0" algn="ctr">
              <a:spcBef>
                <a:spcPts val="0"/>
              </a:spcBef>
              <a:spcAft>
                <a:spcPts val="0"/>
              </a:spcAft>
            </a:pPr>
            <a:fld id="{74578662-0041-4021-B4F4-2CA94573E1CF}" type="TxLink">
              <a:rPr lang="en-US" sz="1400" b="0" i="0" u="none" strike="noStrike">
                <a:solidFill>
                  <a:srgbClr val="FFFFFF"/>
                </a:solidFill>
                <a:latin typeface="Cambria"/>
                <a:ea typeface="+mn-ea"/>
                <a:cs typeface="+mn-cs"/>
              </a:rPr>
              <a:pPr marL="0" marR="0" indent="0" algn="ctr">
                <a:spcBef>
                  <a:spcPts val="0"/>
                </a:spcBef>
                <a:spcAft>
                  <a:spcPts val="0"/>
                </a:spcAft>
              </a:pPr>
              <a:t>Alexander Taylor                                                                 B: Dec 18, 1817 - D: Jan 8, 1892</a:t>
            </a:fld>
            <a:endParaRPr lang="en-US" sz="1100" b="0">
              <a:solidFill>
                <a:schemeClr val="bg1"/>
              </a:solidFill>
              <a:latin typeface="+mj-lt"/>
              <a:ea typeface="+mn-ea"/>
              <a:cs typeface="+mn-cs"/>
            </a:endParaRPr>
          </a:p>
        </xdr:txBody>
      </xdr:sp>
      <xdr:sp macro="" textlink="PGGGrandmother2">
        <xdr:nvSpPr>
          <xdr:cNvPr id="9" name="Grandmother" descr="&quot;&quot;" title="Father's mother">
            <a:extLst>
              <a:ext uri="{FF2B5EF4-FFF2-40B4-BE49-F238E27FC236}">
                <a16:creationId xmlns:a16="http://schemas.microsoft.com/office/drawing/2014/main" id="{00000000-0008-0000-0700-000009000000}"/>
              </a:ext>
            </a:extLst>
          </xdr:cNvPr>
          <xdr:cNvSpPr/>
        </xdr:nvSpPr>
        <xdr:spPr>
          <a:xfrm>
            <a:off x="8563429" y="2245939"/>
            <a:ext cx="2192046" cy="549601"/>
          </a:xfrm>
          <a:prstGeom prst="rect">
            <a:avLst/>
          </a:prstGeom>
          <a:solidFill>
            <a:schemeClr val="accent4"/>
          </a:solidFill>
          <a:ln w="6350">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tIns="45720" rtlCol="0" anchor="ctr"/>
          <a:lstStyle/>
          <a:p>
            <a:pPr marL="0" marR="0" indent="0" algn="ctr">
              <a:spcBef>
                <a:spcPts val="0"/>
              </a:spcBef>
              <a:spcAft>
                <a:spcPts val="0"/>
              </a:spcAft>
            </a:pPr>
            <a:fld id="{38A32826-A5F0-4AD6-B736-B6665ED510EB}" type="TxLink">
              <a:rPr lang="en-US" sz="1400" b="0" i="0" u="none" strike="noStrike">
                <a:solidFill>
                  <a:srgbClr val="FFFFFF"/>
                </a:solidFill>
                <a:latin typeface="Cambria"/>
                <a:ea typeface="+mn-ea"/>
                <a:cs typeface="+mn-cs"/>
              </a:rPr>
              <a:pPr marL="0" marR="0" indent="0" algn="ctr">
                <a:spcBef>
                  <a:spcPts val="0"/>
                </a:spcBef>
                <a:spcAft>
                  <a:spcPts val="0"/>
                </a:spcAft>
              </a:pPr>
              <a:t>Margaret (Watt) Ironside                        B: Mar 13, 1818 - D: June 12, 1906</a:t>
            </a:fld>
            <a:endParaRPr lang="en-US" sz="1100" b="0">
              <a:solidFill>
                <a:schemeClr val="bg1"/>
              </a:solidFill>
              <a:latin typeface="+mj-lt"/>
              <a:ea typeface="+mn-ea"/>
              <a:cs typeface="+mn-cs"/>
            </a:endParaRPr>
          </a:p>
        </xdr:txBody>
      </xdr:sp>
    </xdr:grpSp>
    <xdr:clientData/>
  </xdr:twoCellAnchor>
  <xdr:twoCellAnchor>
    <xdr:from>
      <xdr:col>4</xdr:col>
      <xdr:colOff>1101274</xdr:colOff>
      <xdr:row>8</xdr:row>
      <xdr:rowOff>383173</xdr:rowOff>
    </xdr:from>
    <xdr:to>
      <xdr:col>7</xdr:col>
      <xdr:colOff>1485229</xdr:colOff>
      <xdr:row>8</xdr:row>
      <xdr:rowOff>571501</xdr:rowOff>
    </xdr:to>
    <xdr:grpSp>
      <xdr:nvGrpSpPr>
        <xdr:cNvPr id="10" name="Group 9" descr="&quot;&quot;" title="Branch connector artwork">
          <a:extLst>
            <a:ext uri="{FF2B5EF4-FFF2-40B4-BE49-F238E27FC236}">
              <a16:creationId xmlns:a16="http://schemas.microsoft.com/office/drawing/2014/main" id="{00000000-0008-0000-0700-00000A000000}"/>
            </a:ext>
          </a:extLst>
        </xdr:cNvPr>
        <xdr:cNvGrpSpPr/>
      </xdr:nvGrpSpPr>
      <xdr:grpSpPr>
        <a:xfrm>
          <a:off x="6276524" y="3124256"/>
          <a:ext cx="4469122" cy="188328"/>
          <a:chOff x="711590" y="2824479"/>
          <a:chExt cx="4469720" cy="223406"/>
        </a:xfrm>
      </xdr:grpSpPr>
      <xdr:cxnSp macro="">
        <xdr:nvCxnSpPr>
          <xdr:cNvPr id="12" name="Line 4" descr="&quot;&quot;">
            <a:extLst>
              <a:ext uri="{FF2B5EF4-FFF2-40B4-BE49-F238E27FC236}">
                <a16:creationId xmlns:a16="http://schemas.microsoft.com/office/drawing/2014/main" id="{00000000-0008-0000-0700-00000C000000}"/>
              </a:ext>
            </a:extLst>
          </xdr:cNvPr>
          <xdr:cNvCxnSpPr/>
        </xdr:nvCxnSpPr>
        <xdr:spPr>
          <a:xfrm>
            <a:off x="2946450" y="2824479"/>
            <a:ext cx="1" cy="223406"/>
          </a:xfrm>
          <a:prstGeom prst="line">
            <a:avLst/>
          </a:prstGeom>
          <a:ln w="9525">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3" name="Line 2" descr="&quot;&quot;">
            <a:extLst>
              <a:ext uri="{FF2B5EF4-FFF2-40B4-BE49-F238E27FC236}">
                <a16:creationId xmlns:a16="http://schemas.microsoft.com/office/drawing/2014/main" id="{00000000-0008-0000-0700-00000D000000}"/>
              </a:ext>
            </a:extLst>
          </xdr:cNvPr>
          <xdr:cNvCxnSpPr/>
        </xdr:nvCxnSpPr>
        <xdr:spPr>
          <a:xfrm>
            <a:off x="711590" y="2827860"/>
            <a:ext cx="4469720" cy="0"/>
          </a:xfrm>
          <a:prstGeom prst="line">
            <a:avLst/>
          </a:prstGeom>
          <a:ln w="9525">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17111</xdr:colOff>
      <xdr:row>5</xdr:row>
      <xdr:rowOff>108108</xdr:rowOff>
    </xdr:from>
    <xdr:to>
      <xdr:col>4</xdr:col>
      <xdr:colOff>486833</xdr:colOff>
      <xdr:row>8</xdr:row>
      <xdr:rowOff>264584</xdr:rowOff>
    </xdr:to>
    <xdr:grpSp>
      <xdr:nvGrpSpPr>
        <xdr:cNvPr id="32" name="Group 31" descr="&quot;&quot;" title="Father's Parents">
          <a:extLst>
            <a:ext uri="{FF2B5EF4-FFF2-40B4-BE49-F238E27FC236}">
              <a16:creationId xmlns:a16="http://schemas.microsoft.com/office/drawing/2014/main" id="{00000000-0008-0000-0700-000020000000}"/>
            </a:ext>
          </a:extLst>
        </xdr:cNvPr>
        <xdr:cNvGrpSpPr/>
      </xdr:nvGrpSpPr>
      <xdr:grpSpPr>
        <a:xfrm>
          <a:off x="715611" y="2245941"/>
          <a:ext cx="4946472" cy="759726"/>
          <a:chOff x="715611" y="2245941"/>
          <a:chExt cx="4450929" cy="549601"/>
        </a:xfrm>
      </xdr:grpSpPr>
      <xdr:sp macro="" textlink="PGGGrandfather1">
        <xdr:nvSpPr>
          <xdr:cNvPr id="15" name="Grandfather" descr="&quot;&quot;" title="Father's father">
            <a:hlinkClick xmlns:r="http://schemas.openxmlformats.org/officeDocument/2006/relationships" r:id="rId3"/>
            <a:extLst>
              <a:ext uri="{FF2B5EF4-FFF2-40B4-BE49-F238E27FC236}">
                <a16:creationId xmlns:a16="http://schemas.microsoft.com/office/drawing/2014/main" id="{00000000-0008-0000-0700-00000F000000}"/>
              </a:ext>
            </a:extLst>
          </xdr:cNvPr>
          <xdr:cNvSpPr/>
        </xdr:nvSpPr>
        <xdr:spPr>
          <a:xfrm>
            <a:off x="715611" y="2245941"/>
            <a:ext cx="2191445" cy="549601"/>
          </a:xfrm>
          <a:prstGeom prst="rect">
            <a:avLst/>
          </a:prstGeom>
          <a:solidFill>
            <a:schemeClr val="accent4"/>
          </a:solidFill>
          <a:ln w="6350">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tIns="45720" rtlCol="0" anchor="ctr"/>
          <a:lstStyle/>
          <a:p>
            <a:pPr marL="0" marR="0" indent="0" algn="ctr">
              <a:spcBef>
                <a:spcPts val="0"/>
              </a:spcBef>
              <a:spcAft>
                <a:spcPts val="0"/>
              </a:spcAft>
            </a:pPr>
            <a:fld id="{BEAB8C3A-07E0-46FE-BCED-B9CEDBFCCF25}" type="TxLink">
              <a:rPr lang="en-US" sz="1400" b="0" i="0" u="none" strike="noStrike">
                <a:solidFill>
                  <a:srgbClr val="FFFFFF"/>
                </a:solidFill>
                <a:latin typeface="Cambria"/>
                <a:ea typeface="+mn-ea"/>
                <a:cs typeface="+mn-cs"/>
              </a:rPr>
              <a:pPr marL="0" marR="0" indent="0" algn="ctr">
                <a:spcBef>
                  <a:spcPts val="0"/>
                </a:spcBef>
                <a:spcAft>
                  <a:spcPts val="0"/>
                </a:spcAft>
              </a:pPr>
              <a:t>George Cruickshank                                          B 1794 - D Nov 16, 1868</a:t>
            </a:fld>
            <a:endParaRPr lang="en-US" sz="1100" b="0">
              <a:solidFill>
                <a:schemeClr val="bg1"/>
              </a:solidFill>
              <a:latin typeface="+mj-lt"/>
              <a:ea typeface="+mn-ea"/>
              <a:cs typeface="+mn-cs"/>
            </a:endParaRPr>
          </a:p>
        </xdr:txBody>
      </xdr:sp>
      <xdr:sp macro="" textlink="PGGGrandmother1">
        <xdr:nvSpPr>
          <xdr:cNvPr id="16" name="Grandmother" descr="&quot;&quot;" title="Father's mother">
            <a:extLst>
              <a:ext uri="{FF2B5EF4-FFF2-40B4-BE49-F238E27FC236}">
                <a16:creationId xmlns:a16="http://schemas.microsoft.com/office/drawing/2014/main" id="{00000000-0008-0000-0700-000010000000}"/>
              </a:ext>
            </a:extLst>
          </xdr:cNvPr>
          <xdr:cNvSpPr/>
        </xdr:nvSpPr>
        <xdr:spPr>
          <a:xfrm>
            <a:off x="2974164" y="2245941"/>
            <a:ext cx="2192376" cy="549601"/>
          </a:xfrm>
          <a:prstGeom prst="rect">
            <a:avLst/>
          </a:prstGeom>
          <a:solidFill>
            <a:schemeClr val="accent4"/>
          </a:solidFill>
          <a:ln w="6350">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tIns="45720" rtlCol="0" anchor="ctr"/>
          <a:lstStyle/>
          <a:p>
            <a:pPr marL="0" marR="0" indent="0" algn="ctr">
              <a:spcBef>
                <a:spcPts val="0"/>
              </a:spcBef>
              <a:spcAft>
                <a:spcPts val="0"/>
              </a:spcAft>
            </a:pPr>
            <a:fld id="{F22D0491-0167-4678-B322-06EFFB1691D6}" type="TxLink">
              <a:rPr lang="en-US" sz="1400" b="0" i="0" u="none" strike="noStrike">
                <a:solidFill>
                  <a:srgbClr val="FFFFFF"/>
                </a:solidFill>
                <a:latin typeface="Cambria"/>
                <a:ea typeface="+mn-ea"/>
                <a:cs typeface="+mn-cs"/>
              </a:rPr>
              <a:pPr marL="0" marR="0" indent="0" algn="ctr">
                <a:spcBef>
                  <a:spcPts val="0"/>
                </a:spcBef>
                <a:spcAft>
                  <a:spcPts val="0"/>
                </a:spcAft>
              </a:pPr>
              <a:t>Elizabeth Jack                                                  B Mar 6, 1792 - D Nov 16, 1867</a:t>
            </a:fld>
            <a:endParaRPr lang="en-US" sz="1100" b="0">
              <a:solidFill>
                <a:schemeClr val="bg1"/>
              </a:solidFill>
              <a:latin typeface="+mj-lt"/>
              <a:ea typeface="+mn-ea"/>
              <a:cs typeface="+mn-cs"/>
            </a:endParaRPr>
          </a:p>
        </xdr:txBody>
      </xdr:sp>
    </xdr:grpSp>
    <xdr:clientData/>
  </xdr:twoCellAnchor>
  <xdr:twoCellAnchor>
    <xdr:from>
      <xdr:col>1</xdr:col>
      <xdr:colOff>221250</xdr:colOff>
      <xdr:row>8</xdr:row>
      <xdr:rowOff>404342</xdr:rowOff>
    </xdr:from>
    <xdr:to>
      <xdr:col>4</xdr:col>
      <xdr:colOff>215229</xdr:colOff>
      <xdr:row>8</xdr:row>
      <xdr:rowOff>560917</xdr:rowOff>
    </xdr:to>
    <xdr:grpSp>
      <xdr:nvGrpSpPr>
        <xdr:cNvPr id="17" name="Group 16" descr="&quot;&quot;" title="Branch connector artwork">
          <a:extLst>
            <a:ext uri="{FF2B5EF4-FFF2-40B4-BE49-F238E27FC236}">
              <a16:creationId xmlns:a16="http://schemas.microsoft.com/office/drawing/2014/main" id="{00000000-0008-0000-0700-000011000000}"/>
            </a:ext>
          </a:extLst>
        </xdr:cNvPr>
        <xdr:cNvGrpSpPr/>
      </xdr:nvGrpSpPr>
      <xdr:grpSpPr>
        <a:xfrm>
          <a:off x="919750" y="3145425"/>
          <a:ext cx="4470729" cy="156575"/>
          <a:chOff x="711590" y="2824479"/>
          <a:chExt cx="4469720" cy="223406"/>
        </a:xfrm>
      </xdr:grpSpPr>
      <xdr:cxnSp macro="">
        <xdr:nvCxnSpPr>
          <xdr:cNvPr id="19" name="Line 4" descr="&quot;&quot;">
            <a:extLst>
              <a:ext uri="{FF2B5EF4-FFF2-40B4-BE49-F238E27FC236}">
                <a16:creationId xmlns:a16="http://schemas.microsoft.com/office/drawing/2014/main" id="{00000000-0008-0000-0700-000013000000}"/>
              </a:ext>
            </a:extLst>
          </xdr:cNvPr>
          <xdr:cNvCxnSpPr/>
        </xdr:nvCxnSpPr>
        <xdr:spPr>
          <a:xfrm>
            <a:off x="2946450" y="2824479"/>
            <a:ext cx="1" cy="223406"/>
          </a:xfrm>
          <a:prstGeom prst="line">
            <a:avLst/>
          </a:prstGeom>
          <a:ln w="9525">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0" name="Line 2" descr="&quot;&quot;">
            <a:extLst>
              <a:ext uri="{FF2B5EF4-FFF2-40B4-BE49-F238E27FC236}">
                <a16:creationId xmlns:a16="http://schemas.microsoft.com/office/drawing/2014/main" id="{00000000-0008-0000-0700-000014000000}"/>
              </a:ext>
            </a:extLst>
          </xdr:cNvPr>
          <xdr:cNvCxnSpPr/>
        </xdr:nvCxnSpPr>
        <xdr:spPr>
          <a:xfrm>
            <a:off x="711590" y="2827860"/>
            <a:ext cx="4469720" cy="0"/>
          </a:xfrm>
          <a:prstGeom prst="line">
            <a:avLst/>
          </a:prstGeom>
          <a:ln w="9525">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1</xdr:col>
      <xdr:colOff>245980</xdr:colOff>
      <xdr:row>47</xdr:row>
      <xdr:rowOff>53988</xdr:rowOff>
    </xdr:from>
    <xdr:to>
      <xdr:col>1</xdr:col>
      <xdr:colOff>1160380</xdr:colOff>
      <xdr:row>48</xdr:row>
      <xdr:rowOff>111138</xdr:rowOff>
    </xdr:to>
    <xdr:pic>
      <xdr:nvPicPr>
        <xdr:cNvPr id="26" name="Child photo 2" descr="To change this photo, right-click photo and then click Change Picture." title="Photo Placeholder">
          <a:extLst>
            <a:ext uri="{FF2B5EF4-FFF2-40B4-BE49-F238E27FC236}">
              <a16:creationId xmlns:a16="http://schemas.microsoft.com/office/drawing/2014/main" id="{00000000-0008-0000-0700-00001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44480" y="10732571"/>
          <a:ext cx="914400" cy="914400"/>
        </a:xfrm>
        <a:prstGeom prst="rect">
          <a:avLst/>
        </a:prstGeom>
        <a:ln>
          <a:noFill/>
        </a:ln>
      </xdr:spPr>
    </xdr:pic>
    <xdr:clientData/>
  </xdr:twoCellAnchor>
  <xdr:twoCellAnchor editAs="oneCell">
    <xdr:from>
      <xdr:col>1</xdr:col>
      <xdr:colOff>245980</xdr:colOff>
      <xdr:row>44</xdr:row>
      <xdr:rowOff>58221</xdr:rowOff>
    </xdr:from>
    <xdr:to>
      <xdr:col>1</xdr:col>
      <xdr:colOff>1160380</xdr:colOff>
      <xdr:row>45</xdr:row>
      <xdr:rowOff>8216</xdr:rowOff>
    </xdr:to>
    <xdr:pic>
      <xdr:nvPicPr>
        <xdr:cNvPr id="27" name="Child photo 2" descr="To change this photo, right-click photo and then click Change Picture." title="Photo Placeholder">
          <a:extLst>
            <a:ext uri="{FF2B5EF4-FFF2-40B4-BE49-F238E27FC236}">
              <a16:creationId xmlns:a16="http://schemas.microsoft.com/office/drawing/2014/main" id="{00000000-0008-0000-0700-00001B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44480" y="11742221"/>
          <a:ext cx="914400" cy="914400"/>
        </a:xfrm>
        <a:prstGeom prst="rect">
          <a:avLst/>
        </a:prstGeom>
        <a:ln>
          <a:noFill/>
        </a:ln>
      </xdr:spPr>
    </xdr:pic>
    <xdr:clientData/>
  </xdr:twoCellAnchor>
  <xdr:twoCellAnchor editAs="oneCell">
    <xdr:from>
      <xdr:col>1</xdr:col>
      <xdr:colOff>245980</xdr:colOff>
      <xdr:row>46</xdr:row>
      <xdr:rowOff>51871</xdr:rowOff>
    </xdr:from>
    <xdr:to>
      <xdr:col>1</xdr:col>
      <xdr:colOff>1160380</xdr:colOff>
      <xdr:row>47</xdr:row>
      <xdr:rowOff>192366</xdr:rowOff>
    </xdr:to>
    <xdr:pic>
      <xdr:nvPicPr>
        <xdr:cNvPr id="28" name="Child photo 2" descr="To change this photo, right-click photo and then click Change Picture." title="Photo Placeholder">
          <a:extLst>
            <a:ext uri="{FF2B5EF4-FFF2-40B4-BE49-F238E27FC236}">
              <a16:creationId xmlns:a16="http://schemas.microsoft.com/office/drawing/2014/main" id="{00000000-0008-0000-0700-00001C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44480" y="12741288"/>
          <a:ext cx="914400" cy="914400"/>
        </a:xfrm>
        <a:prstGeom prst="rect">
          <a:avLst/>
        </a:prstGeom>
        <a:ln>
          <a:noFill/>
        </a:ln>
      </xdr:spPr>
    </xdr:pic>
    <xdr:clientData/>
  </xdr:twoCellAnchor>
  <xdr:twoCellAnchor editAs="oneCell">
    <xdr:from>
      <xdr:col>7</xdr:col>
      <xdr:colOff>650110</xdr:colOff>
      <xdr:row>0</xdr:row>
      <xdr:rowOff>359973</xdr:rowOff>
    </xdr:from>
    <xdr:to>
      <xdr:col>7</xdr:col>
      <xdr:colOff>1465040</xdr:colOff>
      <xdr:row>1</xdr:row>
      <xdr:rowOff>389535</xdr:rowOff>
    </xdr:to>
    <xdr:sp macro="" textlink="">
      <xdr:nvSpPr>
        <xdr:cNvPr id="34" name="Back" descr="Click to return to tree" title="Back to Tree">
          <a:hlinkClick xmlns:r="http://schemas.openxmlformats.org/officeDocument/2006/relationships" r:id="rId4" tooltip="Click to return to tree"/>
          <a:extLst>
            <a:ext uri="{FF2B5EF4-FFF2-40B4-BE49-F238E27FC236}">
              <a16:creationId xmlns:a16="http://schemas.microsoft.com/office/drawing/2014/main" id="{00000000-0008-0000-0700-000022000000}"/>
            </a:ext>
          </a:extLst>
        </xdr:cNvPr>
        <xdr:cNvSpPr/>
      </xdr:nvSpPr>
      <xdr:spPr>
        <a:xfrm>
          <a:off x="9910527" y="359973"/>
          <a:ext cx="814930" cy="823312"/>
        </a:xfrm>
        <a:prstGeom prst="ellipse">
          <a:avLst/>
        </a:prstGeom>
        <a:solidFill>
          <a:schemeClr val="bg1">
            <a:lumMod val="75000"/>
          </a:schemeClr>
        </a:solidFill>
        <a:ln w="6350">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050" b="0" i="0" u="none" strike="noStrike" kern="0" cap="none" spc="0" normalizeH="0" baseline="0" noProof="0">
              <a:ln>
                <a:noFill/>
              </a:ln>
              <a:solidFill>
                <a:schemeClr val="bg2"/>
              </a:solidFill>
              <a:effectLst/>
              <a:uLnTx/>
              <a:uFillTx/>
              <a:latin typeface="+mj-lt"/>
              <a:ea typeface="+mn-ea"/>
              <a:cs typeface="+mn-cs"/>
            </a:rPr>
            <a:t>BACK TO TREE</a:t>
          </a:r>
        </a:p>
      </xdr:txBody>
    </xdr:sp>
    <xdr:clientData fPrintsWithSheet="0"/>
  </xdr:twoCellAnchor>
  <xdr:twoCellAnchor editAs="oneCell">
    <xdr:from>
      <xdr:col>1</xdr:col>
      <xdr:colOff>232834</xdr:colOff>
      <xdr:row>43</xdr:row>
      <xdr:rowOff>52917</xdr:rowOff>
    </xdr:from>
    <xdr:to>
      <xdr:col>1</xdr:col>
      <xdr:colOff>1147234</xdr:colOff>
      <xdr:row>44</xdr:row>
      <xdr:rowOff>193411</xdr:rowOff>
    </xdr:to>
    <xdr:pic>
      <xdr:nvPicPr>
        <xdr:cNvPr id="24" name="Child photo 2" descr="To change this photo, right-click photo and then click Change Picture." title="Photo Placeholder">
          <a:extLst>
            <a:ext uri="{FF2B5EF4-FFF2-40B4-BE49-F238E27FC236}">
              <a16:creationId xmlns:a16="http://schemas.microsoft.com/office/drawing/2014/main" id="{00000000-0008-0000-0700-000018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31334" y="13186834"/>
          <a:ext cx="914400" cy="914400"/>
        </a:xfrm>
        <a:prstGeom prst="rect">
          <a:avLst/>
        </a:prstGeom>
        <a:ln>
          <a:noFill/>
        </a:ln>
      </xdr:spPr>
    </xdr:pic>
    <xdr:clientData/>
  </xdr:twoCellAnchor>
  <xdr:twoCellAnchor editAs="oneCell">
    <xdr:from>
      <xdr:col>1</xdr:col>
      <xdr:colOff>105833</xdr:colOff>
      <xdr:row>37</xdr:row>
      <xdr:rowOff>0</xdr:rowOff>
    </xdr:from>
    <xdr:to>
      <xdr:col>1</xdr:col>
      <xdr:colOff>1020233</xdr:colOff>
      <xdr:row>38</xdr:row>
      <xdr:rowOff>57150</xdr:rowOff>
    </xdr:to>
    <xdr:pic>
      <xdr:nvPicPr>
        <xdr:cNvPr id="25" name="Child photo 2" descr="To change this photo, right-click photo and then click Change Picture." title="Photo Placeholder">
          <a:extLst>
            <a:ext uri="{FF2B5EF4-FFF2-40B4-BE49-F238E27FC236}">
              <a16:creationId xmlns:a16="http://schemas.microsoft.com/office/drawing/2014/main" id="{00000000-0008-0000-0700-000019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04333" y="16150167"/>
          <a:ext cx="914400" cy="914400"/>
        </a:xfrm>
        <a:prstGeom prst="rect">
          <a:avLst/>
        </a:prstGeom>
        <a:ln>
          <a:noFill/>
        </a:ln>
      </xdr:spPr>
    </xdr:pic>
    <xdr:clientData/>
  </xdr:twoCellAnchor>
  <xdr:twoCellAnchor editAs="oneCell">
    <xdr:from>
      <xdr:col>1</xdr:col>
      <xdr:colOff>137583</xdr:colOff>
      <xdr:row>36</xdr:row>
      <xdr:rowOff>21167</xdr:rowOff>
    </xdr:from>
    <xdr:to>
      <xdr:col>1</xdr:col>
      <xdr:colOff>1051983</xdr:colOff>
      <xdr:row>37</xdr:row>
      <xdr:rowOff>102129</xdr:rowOff>
    </xdr:to>
    <xdr:pic>
      <xdr:nvPicPr>
        <xdr:cNvPr id="29" name="Child photo 2" descr="To change this photo, right-click photo and then click Change Picture." title="Photo Placeholder">
          <a:extLst>
            <a:ext uri="{FF2B5EF4-FFF2-40B4-BE49-F238E27FC236}">
              <a16:creationId xmlns:a16="http://schemas.microsoft.com/office/drawing/2014/main" id="{00000000-0008-0000-0700-00001D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36083" y="15165917"/>
          <a:ext cx="914400" cy="914400"/>
        </a:xfrm>
        <a:prstGeom prst="rect">
          <a:avLst/>
        </a:prstGeom>
        <a:ln>
          <a:noFill/>
        </a:ln>
      </xdr:spPr>
    </xdr:pic>
    <xdr:clientData/>
  </xdr:twoCellAnchor>
  <xdr:twoCellAnchor editAs="oneCell">
    <xdr:from>
      <xdr:col>1</xdr:col>
      <xdr:colOff>179917</xdr:colOff>
      <xdr:row>35</xdr:row>
      <xdr:rowOff>42333</xdr:rowOff>
    </xdr:from>
    <xdr:to>
      <xdr:col>1</xdr:col>
      <xdr:colOff>1094317</xdr:colOff>
      <xdr:row>35</xdr:row>
      <xdr:rowOff>956733</xdr:rowOff>
    </xdr:to>
    <xdr:pic>
      <xdr:nvPicPr>
        <xdr:cNvPr id="30" name="Child photo 2" descr="To change this photo, right-click photo and then click Change Picture." title="Photo Placeholder">
          <a:extLst>
            <a:ext uri="{FF2B5EF4-FFF2-40B4-BE49-F238E27FC236}">
              <a16:creationId xmlns:a16="http://schemas.microsoft.com/office/drawing/2014/main" id="{00000000-0008-0000-0700-00001E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78417" y="14181666"/>
          <a:ext cx="914400" cy="914400"/>
        </a:xfrm>
        <a:prstGeom prst="rect">
          <a:avLst/>
        </a:prstGeom>
        <a:ln>
          <a:noFill/>
        </a:ln>
      </xdr:spPr>
    </xdr:pic>
    <xdr:clientData/>
  </xdr:twoCellAnchor>
  <xdr:twoCellAnchor editAs="oneCell">
    <xdr:from>
      <xdr:col>1</xdr:col>
      <xdr:colOff>328083</xdr:colOff>
      <xdr:row>38</xdr:row>
      <xdr:rowOff>63500</xdr:rowOff>
    </xdr:from>
    <xdr:to>
      <xdr:col>1</xdr:col>
      <xdr:colOff>1242483</xdr:colOff>
      <xdr:row>39</xdr:row>
      <xdr:rowOff>108744</xdr:rowOff>
    </xdr:to>
    <xdr:pic>
      <xdr:nvPicPr>
        <xdr:cNvPr id="31" name="Child photo 2" descr="To change this photo, right-click photo and then click Change Picture." title="Photo Placeholder">
          <a:extLst>
            <a:ext uri="{FF2B5EF4-FFF2-40B4-BE49-F238E27FC236}">
              <a16:creationId xmlns:a16="http://schemas.microsoft.com/office/drawing/2014/main" id="{00000000-0008-0000-0700-00001F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26583" y="17219083"/>
          <a:ext cx="914400" cy="914400"/>
        </a:xfrm>
        <a:prstGeom prst="rect">
          <a:avLst/>
        </a:prstGeom>
        <a:ln>
          <a:noFill/>
        </a:ln>
      </xdr:spPr>
    </xdr:pic>
    <xdr:clientData/>
  </xdr:twoCellAnchor>
  <xdr:twoCellAnchor editAs="oneCell">
    <xdr:from>
      <xdr:col>1</xdr:col>
      <xdr:colOff>211667</xdr:colOff>
      <xdr:row>41</xdr:row>
      <xdr:rowOff>0</xdr:rowOff>
    </xdr:from>
    <xdr:to>
      <xdr:col>1</xdr:col>
      <xdr:colOff>1126067</xdr:colOff>
      <xdr:row>41</xdr:row>
      <xdr:rowOff>914400</xdr:rowOff>
    </xdr:to>
    <xdr:pic>
      <xdr:nvPicPr>
        <xdr:cNvPr id="35" name="Child photo 2" descr="To change this photo, right-click photo and then click Change Picture." title="Photo Placeholder">
          <a:extLst>
            <a:ext uri="{FF2B5EF4-FFF2-40B4-BE49-F238E27FC236}">
              <a16:creationId xmlns:a16="http://schemas.microsoft.com/office/drawing/2014/main" id="{00000000-0008-0000-0700-00002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10167" y="20171833"/>
          <a:ext cx="914400" cy="914400"/>
        </a:xfrm>
        <a:prstGeom prst="rect">
          <a:avLst/>
        </a:prstGeom>
        <a:ln>
          <a:noFill/>
        </a:ln>
      </xdr:spPr>
    </xdr:pic>
    <xdr:clientData/>
  </xdr:twoCellAnchor>
  <xdr:twoCellAnchor editAs="oneCell">
    <xdr:from>
      <xdr:col>1</xdr:col>
      <xdr:colOff>158750</xdr:colOff>
      <xdr:row>40</xdr:row>
      <xdr:rowOff>31750</xdr:rowOff>
    </xdr:from>
    <xdr:to>
      <xdr:col>1</xdr:col>
      <xdr:colOff>1073150</xdr:colOff>
      <xdr:row>41</xdr:row>
      <xdr:rowOff>100807</xdr:rowOff>
    </xdr:to>
    <xdr:pic>
      <xdr:nvPicPr>
        <xdr:cNvPr id="36" name="Child photo 2" descr="To change this photo, right-click photo and then click Change Picture." title="Photo Placeholder">
          <a:extLst>
            <a:ext uri="{FF2B5EF4-FFF2-40B4-BE49-F238E27FC236}">
              <a16:creationId xmlns:a16="http://schemas.microsoft.com/office/drawing/2014/main" id="{00000000-0008-0000-0700-00002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7250" y="19198167"/>
          <a:ext cx="914400" cy="914400"/>
        </a:xfrm>
        <a:prstGeom prst="rect">
          <a:avLst/>
        </a:prstGeom>
        <a:ln>
          <a:noFill/>
        </a:ln>
      </xdr:spPr>
    </xdr:pic>
    <xdr:clientData/>
  </xdr:twoCellAnchor>
  <xdr:twoCellAnchor editAs="oneCell">
    <xdr:from>
      <xdr:col>1</xdr:col>
      <xdr:colOff>243416</xdr:colOff>
      <xdr:row>39</xdr:row>
      <xdr:rowOff>42334</xdr:rowOff>
    </xdr:from>
    <xdr:to>
      <xdr:col>1</xdr:col>
      <xdr:colOff>1157816</xdr:colOff>
      <xdr:row>40</xdr:row>
      <xdr:rowOff>206640</xdr:rowOff>
    </xdr:to>
    <xdr:pic>
      <xdr:nvPicPr>
        <xdr:cNvPr id="37" name="Child photo 2" descr="To change this photo, right-click photo and then click Change Picture." title="Photo Placeholder">
          <a:extLst>
            <a:ext uri="{FF2B5EF4-FFF2-40B4-BE49-F238E27FC236}">
              <a16:creationId xmlns:a16="http://schemas.microsoft.com/office/drawing/2014/main" id="{00000000-0008-0000-0700-00002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41916" y="18203334"/>
          <a:ext cx="914400" cy="914400"/>
        </a:xfrm>
        <a:prstGeom prst="rect">
          <a:avLst/>
        </a:prstGeom>
        <a:ln>
          <a:noFill/>
        </a:ln>
      </xdr:spPr>
    </xdr:pic>
    <xdr:clientData/>
  </xdr:twoCellAnchor>
  <xdr:twoCellAnchor editAs="oneCell">
    <xdr:from>
      <xdr:col>1</xdr:col>
      <xdr:colOff>232833</xdr:colOff>
      <xdr:row>45</xdr:row>
      <xdr:rowOff>52917</xdr:rowOff>
    </xdr:from>
    <xdr:to>
      <xdr:col>1</xdr:col>
      <xdr:colOff>1147233</xdr:colOff>
      <xdr:row>45</xdr:row>
      <xdr:rowOff>968639</xdr:rowOff>
    </xdr:to>
    <xdr:pic>
      <xdr:nvPicPr>
        <xdr:cNvPr id="38" name="Child photo 2" descr="To change this photo, right-click photo and then click Change Picture." title="Photo Placeholder">
          <a:extLst>
            <a:ext uri="{FF2B5EF4-FFF2-40B4-BE49-F238E27FC236}">
              <a16:creationId xmlns:a16="http://schemas.microsoft.com/office/drawing/2014/main" id="{00000000-0008-0000-0700-00002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31333" y="21230167"/>
          <a:ext cx="914400" cy="914400"/>
        </a:xfrm>
        <a:prstGeom prst="rect">
          <a:avLst/>
        </a:prstGeom>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245980</xdr:colOff>
      <xdr:row>49</xdr:row>
      <xdr:rowOff>52928</xdr:rowOff>
    </xdr:from>
    <xdr:to>
      <xdr:col>1</xdr:col>
      <xdr:colOff>1160380</xdr:colOff>
      <xdr:row>49</xdr:row>
      <xdr:rowOff>967328</xdr:rowOff>
    </xdr:to>
    <xdr:pic>
      <xdr:nvPicPr>
        <xdr:cNvPr id="2" name="Photo placeholder 2" descr="To change this photo, right-click photo and then click Change Picture." title="Photo Placeholder">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44480" y="18573761"/>
          <a:ext cx="914400" cy="914400"/>
        </a:xfrm>
        <a:prstGeom prst="rect">
          <a:avLst/>
        </a:prstGeom>
      </xdr:spPr>
    </xdr:pic>
    <xdr:clientData/>
  </xdr:twoCellAnchor>
  <xdr:twoCellAnchor editAs="oneCell">
    <xdr:from>
      <xdr:col>1</xdr:col>
      <xdr:colOff>245980</xdr:colOff>
      <xdr:row>47</xdr:row>
      <xdr:rowOff>52239</xdr:rowOff>
    </xdr:from>
    <xdr:to>
      <xdr:col>1</xdr:col>
      <xdr:colOff>1160380</xdr:colOff>
      <xdr:row>47</xdr:row>
      <xdr:rowOff>966639</xdr:rowOff>
    </xdr:to>
    <xdr:pic>
      <xdr:nvPicPr>
        <xdr:cNvPr id="3" name="Child photo 1" descr="To change this photo, right-click photo and then click Change Picture." title="Photo Placeholder">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44480" y="17228989"/>
          <a:ext cx="914400" cy="914400"/>
        </a:xfrm>
        <a:prstGeom prst="rect">
          <a:avLst/>
        </a:prstGeom>
        <a:ln>
          <a:noFill/>
        </a:ln>
      </xdr:spPr>
    </xdr:pic>
    <xdr:clientData/>
  </xdr:twoCellAnchor>
  <xdr:twoCellAnchor editAs="oneCell">
    <xdr:from>
      <xdr:col>5</xdr:col>
      <xdr:colOff>142875</xdr:colOff>
      <xdr:row>10</xdr:row>
      <xdr:rowOff>125877</xdr:rowOff>
    </xdr:from>
    <xdr:to>
      <xdr:col>5</xdr:col>
      <xdr:colOff>1240155</xdr:colOff>
      <xdr:row>14</xdr:row>
      <xdr:rowOff>72452</xdr:rowOff>
    </xdr:to>
    <xdr:pic>
      <xdr:nvPicPr>
        <xdr:cNvPr id="4" name="Mother photo" descr="To change this photo, right-click photo and then click Change Picture." title="Photo Placeholder">
          <a:extLst>
            <a:ext uri="{FF2B5EF4-FFF2-40B4-BE49-F238E27FC236}">
              <a16:creationId xmlns:a16="http://schemas.microsoft.com/office/drawing/2014/main" id="{00000000-0008-0000-09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438900" y="3592977"/>
          <a:ext cx="1097280" cy="1084284"/>
        </a:xfrm>
        <a:prstGeom prst="rect">
          <a:avLst/>
        </a:prstGeom>
      </xdr:spPr>
    </xdr:pic>
    <xdr:clientData/>
  </xdr:twoCellAnchor>
  <xdr:twoCellAnchor editAs="oneCell">
    <xdr:from>
      <xdr:col>1</xdr:col>
      <xdr:colOff>159554</xdr:colOff>
      <xdr:row>10</xdr:row>
      <xdr:rowOff>125876</xdr:rowOff>
    </xdr:from>
    <xdr:to>
      <xdr:col>1</xdr:col>
      <xdr:colOff>1256834</xdr:colOff>
      <xdr:row>14</xdr:row>
      <xdr:rowOff>72451</xdr:rowOff>
    </xdr:to>
    <xdr:pic>
      <xdr:nvPicPr>
        <xdr:cNvPr id="5" name="Father photo" descr="To change this photo, right-click photo and then click Change Picture." title="Photo Placeholder">
          <a:extLst>
            <a:ext uri="{FF2B5EF4-FFF2-40B4-BE49-F238E27FC236}">
              <a16:creationId xmlns:a16="http://schemas.microsoft.com/office/drawing/2014/main" id="{00000000-0008-0000-0900-00000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54879" y="3592976"/>
          <a:ext cx="1097280" cy="1084284"/>
        </a:xfrm>
        <a:prstGeom prst="rect">
          <a:avLst/>
        </a:prstGeom>
      </xdr:spPr>
    </xdr:pic>
    <xdr:clientData/>
  </xdr:twoCellAnchor>
  <xdr:twoCellAnchor>
    <xdr:from>
      <xdr:col>5</xdr:col>
      <xdr:colOff>18719</xdr:colOff>
      <xdr:row>5</xdr:row>
      <xdr:rowOff>108106</xdr:rowOff>
    </xdr:from>
    <xdr:to>
      <xdr:col>8</xdr:col>
      <xdr:colOff>2808</xdr:colOff>
      <xdr:row>8</xdr:row>
      <xdr:rowOff>54457</xdr:rowOff>
    </xdr:to>
    <xdr:grpSp>
      <xdr:nvGrpSpPr>
        <xdr:cNvPr id="24" name="Group 23" descr="&quot;&quot;" title="Mother's Parents">
          <a:extLst>
            <a:ext uri="{FF2B5EF4-FFF2-40B4-BE49-F238E27FC236}">
              <a16:creationId xmlns:a16="http://schemas.microsoft.com/office/drawing/2014/main" id="{00000000-0008-0000-0900-000018000000}"/>
            </a:ext>
          </a:extLst>
        </xdr:cNvPr>
        <xdr:cNvGrpSpPr/>
      </xdr:nvGrpSpPr>
      <xdr:grpSpPr>
        <a:xfrm>
          <a:off x="6315802" y="2245939"/>
          <a:ext cx="4450256" cy="930601"/>
          <a:chOff x="6305219" y="2245939"/>
          <a:chExt cx="4450256" cy="549601"/>
        </a:xfrm>
      </xdr:grpSpPr>
      <xdr:sp macro="" textlink="PGGGrandfather4">
        <xdr:nvSpPr>
          <xdr:cNvPr id="7" name="Grandfather" descr="&quot;&quot;" title="Father's father">
            <a:extLst>
              <a:ext uri="{FF2B5EF4-FFF2-40B4-BE49-F238E27FC236}">
                <a16:creationId xmlns:a16="http://schemas.microsoft.com/office/drawing/2014/main" id="{00000000-0008-0000-0900-000007000000}"/>
              </a:ext>
            </a:extLst>
          </xdr:cNvPr>
          <xdr:cNvSpPr/>
        </xdr:nvSpPr>
        <xdr:spPr>
          <a:xfrm>
            <a:off x="6305219" y="2245939"/>
            <a:ext cx="2191113" cy="549601"/>
          </a:xfrm>
          <a:prstGeom prst="rect">
            <a:avLst/>
          </a:prstGeom>
          <a:solidFill>
            <a:schemeClr val="accent4"/>
          </a:solidFill>
          <a:ln w="6350">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tIns="45720" rtlCol="0" anchor="ctr"/>
          <a:lstStyle/>
          <a:p>
            <a:pPr marL="0" marR="0" indent="0" algn="ctr">
              <a:spcBef>
                <a:spcPts val="0"/>
              </a:spcBef>
              <a:spcAft>
                <a:spcPts val="0"/>
              </a:spcAft>
            </a:pPr>
            <a:fld id="{04EB0739-D6F0-4A25-9913-16DB9846CDA3}" type="TxLink">
              <a:rPr lang="en-US" sz="1400" b="0" i="0" u="none" strike="noStrike">
                <a:solidFill>
                  <a:srgbClr val="FFFFFF"/>
                </a:solidFill>
                <a:latin typeface="Cambria"/>
                <a:ea typeface="+mn-ea"/>
                <a:cs typeface="+mn-cs"/>
              </a:rPr>
              <a:pPr marL="0" marR="0" indent="0" algn="ctr">
                <a:spcBef>
                  <a:spcPts val="0"/>
                </a:spcBef>
                <a:spcAft>
                  <a:spcPts val="0"/>
                </a:spcAft>
              </a:pPr>
              <a:t>Alexander Knox                                                                    B approx 1837 -D July 4, 1874</a:t>
            </a:fld>
            <a:endParaRPr lang="en-US" sz="1200" b="0">
              <a:solidFill>
                <a:schemeClr val="bg1"/>
              </a:solidFill>
              <a:latin typeface="+mj-lt"/>
              <a:ea typeface="+mn-ea"/>
              <a:cs typeface="+mn-cs"/>
            </a:endParaRPr>
          </a:p>
        </xdr:txBody>
      </xdr:sp>
      <xdr:sp macro="" textlink="PGGGrandmother4">
        <xdr:nvSpPr>
          <xdr:cNvPr id="8" name="Grandmother" descr="&quot;&quot;" title="Father's mother">
            <a:extLst>
              <a:ext uri="{FF2B5EF4-FFF2-40B4-BE49-F238E27FC236}">
                <a16:creationId xmlns:a16="http://schemas.microsoft.com/office/drawing/2014/main" id="{00000000-0008-0000-0900-000008000000}"/>
              </a:ext>
            </a:extLst>
          </xdr:cNvPr>
          <xdr:cNvSpPr/>
        </xdr:nvSpPr>
        <xdr:spPr>
          <a:xfrm>
            <a:off x="8563429" y="2245939"/>
            <a:ext cx="2192046" cy="549601"/>
          </a:xfrm>
          <a:prstGeom prst="rect">
            <a:avLst/>
          </a:prstGeom>
          <a:solidFill>
            <a:schemeClr val="accent4"/>
          </a:solidFill>
          <a:ln w="6350">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tIns="45720" rtlCol="0" anchor="ctr"/>
          <a:lstStyle/>
          <a:p>
            <a:pPr marL="0" marR="0" indent="0" algn="ctr">
              <a:spcBef>
                <a:spcPts val="0"/>
              </a:spcBef>
              <a:spcAft>
                <a:spcPts val="0"/>
              </a:spcAft>
            </a:pPr>
            <a:fld id="{2172F6AD-403C-4D48-9ABE-F6017254A85B}" type="TxLink">
              <a:rPr lang="en-US" sz="1400" b="0" i="0" u="none" strike="noStrike">
                <a:solidFill>
                  <a:srgbClr val="FFFFFF"/>
                </a:solidFill>
                <a:latin typeface="Cambria"/>
                <a:ea typeface="+mn-ea"/>
                <a:cs typeface="+mn-cs"/>
              </a:rPr>
              <a:pPr marL="0" marR="0" indent="0" algn="ctr">
                <a:spcBef>
                  <a:spcPts val="0"/>
                </a:spcBef>
                <a:spcAft>
                  <a:spcPts val="0"/>
                </a:spcAft>
              </a:pPr>
              <a:t>Elisabeth (Elizabeth) Murray                                                               B approx 1840 - D May 24, 1906</a:t>
            </a:fld>
            <a:endParaRPr lang="en-US" sz="1200" b="0">
              <a:solidFill>
                <a:schemeClr val="bg1"/>
              </a:solidFill>
              <a:latin typeface="+mj-lt"/>
              <a:ea typeface="+mn-ea"/>
              <a:cs typeface="+mn-cs"/>
            </a:endParaRPr>
          </a:p>
        </xdr:txBody>
      </xdr:sp>
    </xdr:grpSp>
    <xdr:clientData/>
  </xdr:twoCellAnchor>
  <xdr:twoCellAnchor>
    <xdr:from>
      <xdr:col>5</xdr:col>
      <xdr:colOff>11191</xdr:colOff>
      <xdr:row>8</xdr:row>
      <xdr:rowOff>108006</xdr:rowOff>
    </xdr:from>
    <xdr:to>
      <xdr:col>8</xdr:col>
      <xdr:colOff>14146</xdr:colOff>
      <xdr:row>9</xdr:row>
      <xdr:rowOff>1200</xdr:rowOff>
    </xdr:to>
    <xdr:grpSp>
      <xdr:nvGrpSpPr>
        <xdr:cNvPr id="9" name="Group 8" descr="&quot;&quot;" title="Branch connector artwork">
          <a:extLst>
            <a:ext uri="{FF2B5EF4-FFF2-40B4-BE49-F238E27FC236}">
              <a16:creationId xmlns:a16="http://schemas.microsoft.com/office/drawing/2014/main" id="{00000000-0008-0000-0900-000009000000}"/>
            </a:ext>
          </a:extLst>
        </xdr:cNvPr>
        <xdr:cNvGrpSpPr/>
      </xdr:nvGrpSpPr>
      <xdr:grpSpPr>
        <a:xfrm>
          <a:off x="6308274" y="3230089"/>
          <a:ext cx="4469122" cy="221278"/>
          <a:chOff x="711590" y="2824479"/>
          <a:chExt cx="4469720" cy="223406"/>
        </a:xfrm>
      </xdr:grpSpPr>
      <xdr:cxnSp macro="">
        <xdr:nvCxnSpPr>
          <xdr:cNvPr id="10" name="Line 4" descr="&quot;&quot;">
            <a:extLst>
              <a:ext uri="{FF2B5EF4-FFF2-40B4-BE49-F238E27FC236}">
                <a16:creationId xmlns:a16="http://schemas.microsoft.com/office/drawing/2014/main" id="{00000000-0008-0000-0900-00000A000000}"/>
              </a:ext>
            </a:extLst>
          </xdr:cNvPr>
          <xdr:cNvCxnSpPr/>
        </xdr:nvCxnSpPr>
        <xdr:spPr>
          <a:xfrm>
            <a:off x="2946450" y="2824479"/>
            <a:ext cx="1" cy="223406"/>
          </a:xfrm>
          <a:prstGeom prst="line">
            <a:avLst/>
          </a:prstGeom>
          <a:ln w="9525">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Line 2" descr="&quot;&quot;">
            <a:extLst>
              <a:ext uri="{FF2B5EF4-FFF2-40B4-BE49-F238E27FC236}">
                <a16:creationId xmlns:a16="http://schemas.microsoft.com/office/drawing/2014/main" id="{00000000-0008-0000-0900-00000B000000}"/>
              </a:ext>
            </a:extLst>
          </xdr:cNvPr>
          <xdr:cNvCxnSpPr/>
        </xdr:nvCxnSpPr>
        <xdr:spPr>
          <a:xfrm>
            <a:off x="711590" y="2827860"/>
            <a:ext cx="4469720" cy="0"/>
          </a:xfrm>
          <a:prstGeom prst="line">
            <a:avLst/>
          </a:prstGeom>
          <a:ln w="9525">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694445</xdr:colOff>
      <xdr:row>5</xdr:row>
      <xdr:rowOff>118691</xdr:rowOff>
    </xdr:from>
    <xdr:to>
      <xdr:col>2</xdr:col>
      <xdr:colOff>783166</xdr:colOff>
      <xdr:row>8</xdr:row>
      <xdr:rowOff>65042</xdr:rowOff>
    </xdr:to>
    <xdr:sp macro="" textlink="'Family Tree'!K164">
      <xdr:nvSpPr>
        <xdr:cNvPr id="12" name="Grandfather" descr="&quot;&quot;" title="Father's father">
          <a:extLst>
            <a:ext uri="{FF2B5EF4-FFF2-40B4-BE49-F238E27FC236}">
              <a16:creationId xmlns:a16="http://schemas.microsoft.com/office/drawing/2014/main" id="{00000000-0008-0000-0900-00000C000000}"/>
            </a:ext>
          </a:extLst>
        </xdr:cNvPr>
        <xdr:cNvSpPr/>
      </xdr:nvSpPr>
      <xdr:spPr>
        <a:xfrm>
          <a:off x="694445" y="2256524"/>
          <a:ext cx="2268888" cy="761268"/>
        </a:xfrm>
        <a:prstGeom prst="rect">
          <a:avLst/>
        </a:prstGeom>
        <a:solidFill>
          <a:schemeClr val="accent4"/>
        </a:solidFill>
        <a:ln w="6350">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tIns="45720" rtlCol="0" anchor="ctr"/>
        <a:lstStyle/>
        <a:p>
          <a:pPr marL="0" marR="0" indent="0" algn="ctr">
            <a:spcBef>
              <a:spcPts val="0"/>
            </a:spcBef>
            <a:spcAft>
              <a:spcPts val="0"/>
            </a:spcAft>
          </a:pPr>
          <a:fld id="{DBF7DFBC-8C59-4CCC-9A35-C8E5B155BD6F}" type="TxLink">
            <a:rPr lang="en-US" sz="1600" b="0" i="0" u="none" strike="noStrike">
              <a:solidFill>
                <a:srgbClr val="FFFFFF"/>
              </a:solidFill>
              <a:latin typeface="Cambria"/>
              <a:ea typeface="Cambria"/>
              <a:cs typeface="+mn-cs"/>
            </a:rPr>
            <a:pPr marL="0" marR="0" indent="0" algn="ctr">
              <a:spcBef>
                <a:spcPts val="0"/>
              </a:spcBef>
              <a:spcAft>
                <a:spcPts val="0"/>
              </a:spcAft>
            </a:pPr>
            <a:t>George Norrie                                                                          B 1836-D May 22, 1861</a:t>
          </a:fld>
          <a:endParaRPr lang="en-US" sz="1400" b="0">
            <a:solidFill>
              <a:schemeClr val="bg1"/>
            </a:solidFill>
            <a:latin typeface="+mj-lt"/>
            <a:ea typeface="+mn-ea"/>
            <a:cs typeface="+mn-cs"/>
          </a:endParaRPr>
        </a:p>
      </xdr:txBody>
    </xdr:sp>
    <xdr:clientData/>
  </xdr:twoCellAnchor>
  <xdr:twoCellAnchor>
    <xdr:from>
      <xdr:col>2</xdr:col>
      <xdr:colOff>1031565</xdr:colOff>
      <xdr:row>5</xdr:row>
      <xdr:rowOff>118691</xdr:rowOff>
    </xdr:from>
    <xdr:to>
      <xdr:col>4</xdr:col>
      <xdr:colOff>243417</xdr:colOff>
      <xdr:row>8</xdr:row>
      <xdr:rowOff>65042</xdr:rowOff>
    </xdr:to>
    <xdr:sp macro="" textlink="'Family Tree'!K177">
      <xdr:nvSpPr>
        <xdr:cNvPr id="13" name="Grandmother" descr="&quot;&quot;" title="Father's mother">
          <a:extLst>
            <a:ext uri="{FF2B5EF4-FFF2-40B4-BE49-F238E27FC236}">
              <a16:creationId xmlns:a16="http://schemas.microsoft.com/office/drawing/2014/main" id="{00000000-0008-0000-0900-00000D000000}"/>
            </a:ext>
          </a:extLst>
        </xdr:cNvPr>
        <xdr:cNvSpPr/>
      </xdr:nvSpPr>
      <xdr:spPr>
        <a:xfrm>
          <a:off x="3211732" y="2256524"/>
          <a:ext cx="2217518" cy="761268"/>
        </a:xfrm>
        <a:prstGeom prst="rect">
          <a:avLst/>
        </a:prstGeom>
        <a:solidFill>
          <a:schemeClr val="accent4"/>
        </a:solidFill>
        <a:ln w="6350">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tIns="45720" rtlCol="0" anchor="ctr"/>
        <a:lstStyle/>
        <a:p>
          <a:pPr marL="0" marR="0" indent="0" algn="ctr">
            <a:spcBef>
              <a:spcPts val="0"/>
            </a:spcBef>
            <a:spcAft>
              <a:spcPts val="0"/>
            </a:spcAft>
          </a:pPr>
          <a:fld id="{028712AC-FE39-4A51-90B7-631005933D1A}" type="TxLink">
            <a:rPr lang="en-US" sz="1600" b="0" i="0" u="none" strike="noStrike">
              <a:solidFill>
                <a:srgbClr val="FFFFFF"/>
              </a:solidFill>
              <a:latin typeface="Cambria"/>
              <a:ea typeface="Cambria"/>
              <a:cs typeface="+mn-cs"/>
            </a:rPr>
            <a:pPr marL="0" marR="0" indent="0" algn="ctr">
              <a:spcBef>
                <a:spcPts val="0"/>
              </a:spcBef>
              <a:spcAft>
                <a:spcPts val="0"/>
              </a:spcAft>
            </a:pPr>
            <a:t>Anne Joss Duncan                                                                 B Jul 16, 1832-D Oct 31, 1932</a:t>
          </a:fld>
          <a:endParaRPr lang="en-US" sz="1400" b="0">
            <a:ea typeface="+mn-ea"/>
            <a:cs typeface="+mn-cs"/>
          </a:endParaRPr>
        </a:p>
      </xdr:txBody>
    </xdr:sp>
    <xdr:clientData/>
  </xdr:twoCellAnchor>
  <xdr:twoCellAnchor>
    <xdr:from>
      <xdr:col>1</xdr:col>
      <xdr:colOff>9582</xdr:colOff>
      <xdr:row>8</xdr:row>
      <xdr:rowOff>108008</xdr:rowOff>
    </xdr:from>
    <xdr:to>
      <xdr:col>4</xdr:col>
      <xdr:colOff>3561</xdr:colOff>
      <xdr:row>9</xdr:row>
      <xdr:rowOff>1202</xdr:rowOff>
    </xdr:to>
    <xdr:grpSp>
      <xdr:nvGrpSpPr>
        <xdr:cNvPr id="14" name="Group 13" descr="&quot;&quot;" title="Branch connector artwork">
          <a:extLst>
            <a:ext uri="{FF2B5EF4-FFF2-40B4-BE49-F238E27FC236}">
              <a16:creationId xmlns:a16="http://schemas.microsoft.com/office/drawing/2014/main" id="{00000000-0008-0000-0900-00000E000000}"/>
            </a:ext>
          </a:extLst>
        </xdr:cNvPr>
        <xdr:cNvGrpSpPr/>
      </xdr:nvGrpSpPr>
      <xdr:grpSpPr>
        <a:xfrm>
          <a:off x="708082" y="3230091"/>
          <a:ext cx="4481312" cy="221278"/>
          <a:chOff x="711590" y="2824479"/>
          <a:chExt cx="4469720" cy="223406"/>
        </a:xfrm>
      </xdr:grpSpPr>
      <xdr:cxnSp macro="">
        <xdr:nvCxnSpPr>
          <xdr:cNvPr id="15" name="Line 4" descr="&quot;&quot;">
            <a:extLst>
              <a:ext uri="{FF2B5EF4-FFF2-40B4-BE49-F238E27FC236}">
                <a16:creationId xmlns:a16="http://schemas.microsoft.com/office/drawing/2014/main" id="{00000000-0008-0000-0900-00000F000000}"/>
              </a:ext>
            </a:extLst>
          </xdr:cNvPr>
          <xdr:cNvCxnSpPr/>
        </xdr:nvCxnSpPr>
        <xdr:spPr>
          <a:xfrm>
            <a:off x="2946450" y="2824479"/>
            <a:ext cx="1" cy="223406"/>
          </a:xfrm>
          <a:prstGeom prst="line">
            <a:avLst/>
          </a:prstGeom>
          <a:ln w="9525">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6" name="Line 2" descr="&quot;&quot;">
            <a:extLst>
              <a:ext uri="{FF2B5EF4-FFF2-40B4-BE49-F238E27FC236}">
                <a16:creationId xmlns:a16="http://schemas.microsoft.com/office/drawing/2014/main" id="{00000000-0008-0000-0900-000010000000}"/>
              </a:ext>
            </a:extLst>
          </xdr:cNvPr>
          <xdr:cNvCxnSpPr/>
        </xdr:nvCxnSpPr>
        <xdr:spPr>
          <a:xfrm>
            <a:off x="711590" y="2827860"/>
            <a:ext cx="4469720" cy="0"/>
          </a:xfrm>
          <a:prstGeom prst="line">
            <a:avLst/>
          </a:prstGeom>
          <a:ln w="9525">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7</xdr:col>
      <xdr:colOff>650109</xdr:colOff>
      <xdr:row>0</xdr:row>
      <xdr:rowOff>359973</xdr:rowOff>
    </xdr:from>
    <xdr:to>
      <xdr:col>7</xdr:col>
      <xdr:colOff>1465039</xdr:colOff>
      <xdr:row>1</xdr:row>
      <xdr:rowOff>389535</xdr:rowOff>
    </xdr:to>
    <xdr:sp macro="" textlink="">
      <xdr:nvSpPr>
        <xdr:cNvPr id="26" name="Back" descr="Click to return to tree" title="Back to Tree">
          <a:hlinkClick xmlns:r="http://schemas.openxmlformats.org/officeDocument/2006/relationships" r:id="rId3" tooltip="Click to return to tree"/>
          <a:extLst>
            <a:ext uri="{FF2B5EF4-FFF2-40B4-BE49-F238E27FC236}">
              <a16:creationId xmlns:a16="http://schemas.microsoft.com/office/drawing/2014/main" id="{00000000-0008-0000-0900-00001A000000}"/>
            </a:ext>
          </a:extLst>
        </xdr:cNvPr>
        <xdr:cNvSpPr/>
      </xdr:nvSpPr>
      <xdr:spPr>
        <a:xfrm>
          <a:off x="9910526" y="359973"/>
          <a:ext cx="814930" cy="823312"/>
        </a:xfrm>
        <a:prstGeom prst="ellipse">
          <a:avLst/>
        </a:prstGeom>
        <a:solidFill>
          <a:schemeClr val="bg1">
            <a:lumMod val="75000"/>
          </a:schemeClr>
        </a:solidFill>
        <a:ln w="6350">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050" b="0" i="0" u="none" strike="noStrike" kern="0" cap="none" spc="0" normalizeH="0" baseline="0" noProof="0">
              <a:ln>
                <a:noFill/>
              </a:ln>
              <a:solidFill>
                <a:schemeClr val="bg2"/>
              </a:solidFill>
              <a:effectLst/>
              <a:uLnTx/>
              <a:uFillTx/>
              <a:latin typeface="+mj-lt"/>
              <a:ea typeface="+mn-ea"/>
              <a:cs typeface="+mn-cs"/>
            </a:rPr>
            <a:t>BACK TO TREE</a:t>
          </a:r>
        </a:p>
      </xdr:txBody>
    </xdr:sp>
    <xdr:clientData fPrintsWithSheet="0"/>
  </xdr:twoCellAnchor>
  <xdr:twoCellAnchor>
    <xdr:from>
      <xdr:col>1</xdr:col>
      <xdr:colOff>11191</xdr:colOff>
      <xdr:row>8</xdr:row>
      <xdr:rowOff>108006</xdr:rowOff>
    </xdr:from>
    <xdr:to>
      <xdr:col>4</xdr:col>
      <xdr:colOff>14146</xdr:colOff>
      <xdr:row>9</xdr:row>
      <xdr:rowOff>1200</xdr:rowOff>
    </xdr:to>
    <xdr:grpSp>
      <xdr:nvGrpSpPr>
        <xdr:cNvPr id="25" name="Group 24" descr="&quot;&quot;" title="Branch connector artwork">
          <a:extLst>
            <a:ext uri="{FF2B5EF4-FFF2-40B4-BE49-F238E27FC236}">
              <a16:creationId xmlns:a16="http://schemas.microsoft.com/office/drawing/2014/main" id="{00000000-0008-0000-0900-000019000000}"/>
            </a:ext>
          </a:extLst>
        </xdr:cNvPr>
        <xdr:cNvGrpSpPr/>
      </xdr:nvGrpSpPr>
      <xdr:grpSpPr>
        <a:xfrm>
          <a:off x="709691" y="3230089"/>
          <a:ext cx="4490288" cy="221278"/>
          <a:chOff x="711590" y="2824479"/>
          <a:chExt cx="4469720" cy="223406"/>
        </a:xfrm>
      </xdr:grpSpPr>
      <xdr:cxnSp macro="">
        <xdr:nvCxnSpPr>
          <xdr:cNvPr id="27" name="Line 4" descr="&quot;&quot;">
            <a:extLst>
              <a:ext uri="{FF2B5EF4-FFF2-40B4-BE49-F238E27FC236}">
                <a16:creationId xmlns:a16="http://schemas.microsoft.com/office/drawing/2014/main" id="{00000000-0008-0000-0900-00001B000000}"/>
              </a:ext>
            </a:extLst>
          </xdr:cNvPr>
          <xdr:cNvCxnSpPr/>
        </xdr:nvCxnSpPr>
        <xdr:spPr>
          <a:xfrm>
            <a:off x="2946450" y="2824479"/>
            <a:ext cx="1" cy="223406"/>
          </a:xfrm>
          <a:prstGeom prst="line">
            <a:avLst/>
          </a:prstGeom>
          <a:ln w="9525">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8" name="Line 2" descr="&quot;&quot;">
            <a:extLst>
              <a:ext uri="{FF2B5EF4-FFF2-40B4-BE49-F238E27FC236}">
                <a16:creationId xmlns:a16="http://schemas.microsoft.com/office/drawing/2014/main" id="{00000000-0008-0000-0900-00001C000000}"/>
              </a:ext>
            </a:extLst>
          </xdr:cNvPr>
          <xdr:cNvCxnSpPr/>
        </xdr:nvCxnSpPr>
        <xdr:spPr>
          <a:xfrm>
            <a:off x="711590" y="2827860"/>
            <a:ext cx="4469720" cy="0"/>
          </a:xfrm>
          <a:prstGeom prst="line">
            <a:avLst/>
          </a:prstGeom>
          <a:ln w="9525">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oneCellAnchor>
    <xdr:from>
      <xdr:col>1</xdr:col>
      <xdr:colOff>245980</xdr:colOff>
      <xdr:row>49</xdr:row>
      <xdr:rowOff>52239</xdr:rowOff>
    </xdr:from>
    <xdr:ext cx="914400" cy="914400"/>
    <xdr:pic>
      <xdr:nvPicPr>
        <xdr:cNvPr id="22" name="Child photo 1" descr="To change this photo, right-click photo and then click Change Picture." title="Photo Placeholder">
          <a:extLst>
            <a:ext uri="{FF2B5EF4-FFF2-40B4-BE49-F238E27FC236}">
              <a16:creationId xmlns:a16="http://schemas.microsoft.com/office/drawing/2014/main" id="{00000000-0008-0000-0900-00001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44480" y="18573072"/>
          <a:ext cx="914400" cy="914400"/>
        </a:xfrm>
        <a:prstGeom prst="rect">
          <a:avLst/>
        </a:prstGeom>
        <a:ln>
          <a:noFill/>
        </a:ln>
      </xdr:spPr>
    </xdr:pic>
    <xdr:clientData/>
  </xdr:oneCellAnchor>
  <xdr:oneCellAnchor>
    <xdr:from>
      <xdr:col>1</xdr:col>
      <xdr:colOff>245980</xdr:colOff>
      <xdr:row>50</xdr:row>
      <xdr:rowOff>52239</xdr:rowOff>
    </xdr:from>
    <xdr:ext cx="914400" cy="914400"/>
    <xdr:pic>
      <xdr:nvPicPr>
        <xdr:cNvPr id="29" name="Child photo 1" descr="To change this photo, right-click photo and then click Change Picture." title="Photo Placeholder">
          <a:extLst>
            <a:ext uri="{FF2B5EF4-FFF2-40B4-BE49-F238E27FC236}">
              <a16:creationId xmlns:a16="http://schemas.microsoft.com/office/drawing/2014/main" id="{00000000-0008-0000-0900-00001D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44480" y="19578489"/>
          <a:ext cx="914400" cy="914400"/>
        </a:xfrm>
        <a:prstGeom prst="rect">
          <a:avLst/>
        </a:prstGeom>
        <a:ln>
          <a:noFill/>
        </a:ln>
      </xdr:spPr>
    </xdr:pic>
    <xdr:clientData/>
  </xdr:oneCellAnchor>
  <xdr:oneCellAnchor>
    <xdr:from>
      <xdr:col>1</xdr:col>
      <xdr:colOff>245980</xdr:colOff>
      <xdr:row>51</xdr:row>
      <xdr:rowOff>52239</xdr:rowOff>
    </xdr:from>
    <xdr:ext cx="914400" cy="914400"/>
    <xdr:pic>
      <xdr:nvPicPr>
        <xdr:cNvPr id="30" name="Child photo 1" descr="To change this photo, right-click photo and then click Change Picture." title="Photo Placeholder">
          <a:extLst>
            <a:ext uri="{FF2B5EF4-FFF2-40B4-BE49-F238E27FC236}">
              <a16:creationId xmlns:a16="http://schemas.microsoft.com/office/drawing/2014/main" id="{00000000-0008-0000-0900-00001E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44480" y="20583906"/>
          <a:ext cx="914400" cy="914400"/>
        </a:xfrm>
        <a:prstGeom prst="rect">
          <a:avLst/>
        </a:prstGeom>
        <a:ln>
          <a:noFill/>
        </a:ln>
      </xdr:spPr>
    </xdr:pic>
    <xdr:clientData/>
  </xdr:oneCellAnchor>
  <xdr:oneCellAnchor>
    <xdr:from>
      <xdr:col>1</xdr:col>
      <xdr:colOff>171897</xdr:colOff>
      <xdr:row>52</xdr:row>
      <xdr:rowOff>9906</xdr:rowOff>
    </xdr:from>
    <xdr:ext cx="914400" cy="914400"/>
    <xdr:pic>
      <xdr:nvPicPr>
        <xdr:cNvPr id="31" name="Child photo 1" descr="To change this photo, right-click photo and then click Change Picture." title="Photo Placeholder">
          <a:extLst>
            <a:ext uri="{FF2B5EF4-FFF2-40B4-BE49-F238E27FC236}">
              <a16:creationId xmlns:a16="http://schemas.microsoft.com/office/drawing/2014/main" id="{00000000-0008-0000-0900-00001F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70397" y="21546989"/>
          <a:ext cx="914400" cy="914400"/>
        </a:xfrm>
        <a:prstGeom prst="rect">
          <a:avLst/>
        </a:prstGeom>
        <a:ln>
          <a:noFill/>
        </a:ln>
      </xdr:spPr>
    </xdr:pic>
    <xdr:clientData/>
  </xdr:oneCellAnchor>
  <xdr:twoCellAnchor>
    <xdr:from>
      <xdr:col>1</xdr:col>
      <xdr:colOff>11191</xdr:colOff>
      <xdr:row>8</xdr:row>
      <xdr:rowOff>108006</xdr:rowOff>
    </xdr:from>
    <xdr:to>
      <xdr:col>4</xdr:col>
      <xdr:colOff>14146</xdr:colOff>
      <xdr:row>9</xdr:row>
      <xdr:rowOff>1200</xdr:rowOff>
    </xdr:to>
    <xdr:grpSp>
      <xdr:nvGrpSpPr>
        <xdr:cNvPr id="32" name="Group 31" descr="&quot;&quot;" title="Branch connector artwork">
          <a:extLst>
            <a:ext uri="{FF2B5EF4-FFF2-40B4-BE49-F238E27FC236}">
              <a16:creationId xmlns:a16="http://schemas.microsoft.com/office/drawing/2014/main" id="{C372AF7D-FB6B-4014-B6DC-28861AE8A7DF}"/>
            </a:ext>
          </a:extLst>
        </xdr:cNvPr>
        <xdr:cNvGrpSpPr/>
      </xdr:nvGrpSpPr>
      <xdr:grpSpPr>
        <a:xfrm>
          <a:off x="709691" y="3230089"/>
          <a:ext cx="4490288" cy="221278"/>
          <a:chOff x="711590" y="2824479"/>
          <a:chExt cx="4469720" cy="223406"/>
        </a:xfrm>
      </xdr:grpSpPr>
      <xdr:cxnSp macro="">
        <xdr:nvCxnSpPr>
          <xdr:cNvPr id="33" name="Line 4" descr="&quot;&quot;">
            <a:extLst>
              <a:ext uri="{FF2B5EF4-FFF2-40B4-BE49-F238E27FC236}">
                <a16:creationId xmlns:a16="http://schemas.microsoft.com/office/drawing/2014/main" id="{133DB099-ECE0-49C0-8369-76A04B06B073}"/>
              </a:ext>
            </a:extLst>
          </xdr:cNvPr>
          <xdr:cNvCxnSpPr/>
        </xdr:nvCxnSpPr>
        <xdr:spPr>
          <a:xfrm>
            <a:off x="2946450" y="2824479"/>
            <a:ext cx="1" cy="223406"/>
          </a:xfrm>
          <a:prstGeom prst="line">
            <a:avLst/>
          </a:prstGeom>
          <a:ln w="9525">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34" name="Line 2" descr="&quot;&quot;">
            <a:extLst>
              <a:ext uri="{FF2B5EF4-FFF2-40B4-BE49-F238E27FC236}">
                <a16:creationId xmlns:a16="http://schemas.microsoft.com/office/drawing/2014/main" id="{52BC5445-1885-4175-BC8A-077E9D1E6F2D}"/>
              </a:ext>
            </a:extLst>
          </xdr:cNvPr>
          <xdr:cNvCxnSpPr/>
        </xdr:nvCxnSpPr>
        <xdr:spPr>
          <a:xfrm>
            <a:off x="711590" y="2827860"/>
            <a:ext cx="4469720" cy="0"/>
          </a:xfrm>
          <a:prstGeom prst="line">
            <a:avLst/>
          </a:prstGeom>
          <a:ln w="9525">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7.xml><?xml version="1.0" encoding="utf-8"?>
<xdr:wsDr xmlns:xdr="http://schemas.openxmlformats.org/drawingml/2006/spreadsheetDrawing" xmlns:a="http://schemas.openxmlformats.org/drawingml/2006/main">
  <xdr:twoCellAnchor editAs="oneCell">
    <xdr:from>
      <xdr:col>5</xdr:col>
      <xdr:colOff>142875</xdr:colOff>
      <xdr:row>10</xdr:row>
      <xdr:rowOff>125877</xdr:rowOff>
    </xdr:from>
    <xdr:to>
      <xdr:col>5</xdr:col>
      <xdr:colOff>1240155</xdr:colOff>
      <xdr:row>17</xdr:row>
      <xdr:rowOff>86211</xdr:rowOff>
    </xdr:to>
    <xdr:pic>
      <xdr:nvPicPr>
        <xdr:cNvPr id="15" name="Mother photo" descr="To change this photo, right-click photo and then click Change Picture." title="Photo Placeholder">
          <a:extLst>
            <a:ext uri="{FF2B5EF4-FFF2-40B4-BE49-F238E27FC236}">
              <a16:creationId xmlns:a16="http://schemas.microsoft.com/office/drawing/2014/main" id="{22BFE6D0-1816-483F-A667-8F80CD1B286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438900" y="4040652"/>
          <a:ext cx="1097280" cy="1446234"/>
        </a:xfrm>
        <a:prstGeom prst="rect">
          <a:avLst/>
        </a:prstGeom>
      </xdr:spPr>
    </xdr:pic>
    <xdr:clientData/>
  </xdr:twoCellAnchor>
  <xdr:twoCellAnchor editAs="oneCell">
    <xdr:from>
      <xdr:col>1</xdr:col>
      <xdr:colOff>159554</xdr:colOff>
      <xdr:row>10</xdr:row>
      <xdr:rowOff>125876</xdr:rowOff>
    </xdr:from>
    <xdr:to>
      <xdr:col>1</xdr:col>
      <xdr:colOff>1256834</xdr:colOff>
      <xdr:row>17</xdr:row>
      <xdr:rowOff>86210</xdr:rowOff>
    </xdr:to>
    <xdr:pic>
      <xdr:nvPicPr>
        <xdr:cNvPr id="16" name="Father photo" descr="To change this photo, right-click photo and then click Change Picture." title="Photo Placeholder">
          <a:extLst>
            <a:ext uri="{FF2B5EF4-FFF2-40B4-BE49-F238E27FC236}">
              <a16:creationId xmlns:a16="http://schemas.microsoft.com/office/drawing/2014/main" id="{6A801FCD-F797-4F54-993A-0DEE1069803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4879" y="4040651"/>
          <a:ext cx="1097280" cy="1446234"/>
        </a:xfrm>
        <a:prstGeom prst="rect">
          <a:avLst/>
        </a:prstGeom>
      </xdr:spPr>
    </xdr:pic>
    <xdr:clientData/>
  </xdr:twoCellAnchor>
  <xdr:twoCellAnchor>
    <xdr:from>
      <xdr:col>5</xdr:col>
      <xdr:colOff>9719</xdr:colOff>
      <xdr:row>5</xdr:row>
      <xdr:rowOff>108105</xdr:rowOff>
    </xdr:from>
    <xdr:to>
      <xdr:col>6</xdr:col>
      <xdr:colOff>772583</xdr:colOff>
      <xdr:row>8</xdr:row>
      <xdr:rowOff>338666</xdr:rowOff>
    </xdr:to>
    <xdr:sp macro="" textlink="'Family Tree'!M173:O173">
      <xdr:nvSpPr>
        <xdr:cNvPr id="17" name="Grandfather" descr="&quot;&quot;" title="Father's father">
          <a:extLst>
            <a:ext uri="{FF2B5EF4-FFF2-40B4-BE49-F238E27FC236}">
              <a16:creationId xmlns:a16="http://schemas.microsoft.com/office/drawing/2014/main" id="{71747BCB-D83A-45A9-A41F-7FA7520B9F79}"/>
            </a:ext>
          </a:extLst>
        </xdr:cNvPr>
        <xdr:cNvSpPr/>
      </xdr:nvSpPr>
      <xdr:spPr>
        <a:xfrm>
          <a:off x="6305744" y="2251230"/>
          <a:ext cx="2248764" cy="830636"/>
        </a:xfrm>
        <a:prstGeom prst="rect">
          <a:avLst/>
        </a:prstGeom>
        <a:solidFill>
          <a:schemeClr val="accent3">
            <a:lumMod val="75000"/>
          </a:schemeClr>
        </a:solidFill>
        <a:ln w="6350">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tIns="45720" rtlCol="0" anchor="ctr"/>
        <a:lstStyle/>
        <a:p>
          <a:pPr marL="0" marR="0" indent="0" algn="ctr">
            <a:spcBef>
              <a:spcPts val="0"/>
            </a:spcBef>
            <a:spcAft>
              <a:spcPts val="0"/>
            </a:spcAft>
          </a:pPr>
          <a:fld id="{4E929AB2-6DFB-4F5A-B45D-749CE08CD8F2}" type="TxLink">
            <a:rPr lang="en-US" sz="1600" b="0" i="0" u="none" strike="noStrike">
              <a:solidFill>
                <a:srgbClr val="FFFFFF"/>
              </a:solidFill>
              <a:latin typeface="Cambria"/>
              <a:ea typeface="Cambria"/>
              <a:cs typeface="+mn-cs"/>
            </a:rPr>
            <a:pPr marL="0" marR="0" indent="0" algn="ctr">
              <a:spcBef>
                <a:spcPts val="0"/>
              </a:spcBef>
              <a:spcAft>
                <a:spcPts val="0"/>
              </a:spcAft>
            </a:pPr>
            <a:t>Archibald M Duncan                                                                  B approx 1805 - D: betw 1841 &amp; 1851</a:t>
          </a:fld>
          <a:endParaRPr lang="en-US" sz="1100" b="0">
            <a:solidFill>
              <a:schemeClr val="bg1"/>
            </a:solidFill>
            <a:latin typeface="+mj-lt"/>
            <a:ea typeface="+mn-ea"/>
            <a:cs typeface="+mn-cs"/>
          </a:endParaRPr>
        </a:p>
      </xdr:txBody>
    </xdr:sp>
    <xdr:clientData/>
  </xdr:twoCellAnchor>
  <xdr:twoCellAnchor>
    <xdr:from>
      <xdr:col>6</xdr:col>
      <xdr:colOff>828149</xdr:colOff>
      <xdr:row>5</xdr:row>
      <xdr:rowOff>108106</xdr:rowOff>
    </xdr:from>
    <xdr:to>
      <xdr:col>8</xdr:col>
      <xdr:colOff>137583</xdr:colOff>
      <xdr:row>8</xdr:row>
      <xdr:rowOff>349250</xdr:rowOff>
    </xdr:to>
    <xdr:sp macro="" textlink="'Family Tree'!M184">
      <xdr:nvSpPr>
        <xdr:cNvPr id="18" name="Grandmother" descr="&quot;&quot;" title="Father's mother">
          <a:extLst>
            <a:ext uri="{FF2B5EF4-FFF2-40B4-BE49-F238E27FC236}">
              <a16:creationId xmlns:a16="http://schemas.microsoft.com/office/drawing/2014/main" id="{1513E339-B670-4127-8CCA-327173B198B6}"/>
            </a:ext>
          </a:extLst>
        </xdr:cNvPr>
        <xdr:cNvSpPr/>
      </xdr:nvSpPr>
      <xdr:spPr>
        <a:xfrm>
          <a:off x="8596316" y="2245939"/>
          <a:ext cx="2293934" cy="844394"/>
        </a:xfrm>
        <a:prstGeom prst="rect">
          <a:avLst/>
        </a:prstGeom>
        <a:solidFill>
          <a:schemeClr val="accent3">
            <a:lumMod val="75000"/>
          </a:schemeClr>
        </a:solidFill>
        <a:ln w="6350">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tIns="45720" rtlCol="0" anchor="ctr"/>
        <a:lstStyle/>
        <a:p>
          <a:pPr marL="0" marR="0" indent="0" algn="ctr">
            <a:spcBef>
              <a:spcPts val="0"/>
            </a:spcBef>
            <a:spcAft>
              <a:spcPts val="0"/>
            </a:spcAft>
          </a:pPr>
          <a:fld id="{B5AECEC1-11B8-4306-AC4D-804ECC306AA6}" type="TxLink">
            <a:rPr lang="en-US" sz="1600" b="0" i="0" u="none" strike="noStrike">
              <a:solidFill>
                <a:srgbClr val="FFFFFF"/>
              </a:solidFill>
              <a:latin typeface="Cambria"/>
              <a:ea typeface="Cambria"/>
              <a:cs typeface="+mn-cs"/>
            </a:rPr>
            <a:pPr marL="0" marR="0" indent="0" algn="ctr">
              <a:spcBef>
                <a:spcPts val="0"/>
              </a:spcBef>
              <a:spcAft>
                <a:spcPts val="0"/>
              </a:spcAft>
            </a:pPr>
            <a:t>Jane (or Jean) Hutcheon                                                                      Bap Dec 16, 1807 - D Oct 15, 1871</a:t>
          </a:fld>
          <a:endParaRPr lang="en-US" sz="1100" b="0">
            <a:solidFill>
              <a:schemeClr val="bg1"/>
            </a:solidFill>
            <a:latin typeface="+mj-lt"/>
            <a:ea typeface="+mn-ea"/>
            <a:cs typeface="+mn-cs"/>
          </a:endParaRPr>
        </a:p>
      </xdr:txBody>
    </xdr:sp>
    <xdr:clientData/>
  </xdr:twoCellAnchor>
  <xdr:twoCellAnchor>
    <xdr:from>
      <xdr:col>4</xdr:col>
      <xdr:colOff>682174</xdr:colOff>
      <xdr:row>9</xdr:row>
      <xdr:rowOff>2173</xdr:rowOff>
    </xdr:from>
    <xdr:to>
      <xdr:col>7</xdr:col>
      <xdr:colOff>685129</xdr:colOff>
      <xdr:row>9</xdr:row>
      <xdr:rowOff>2173</xdr:rowOff>
    </xdr:to>
    <xdr:grpSp>
      <xdr:nvGrpSpPr>
        <xdr:cNvPr id="19" name="Group 18" descr="&quot;&quot;" title="Branch connector artwork">
          <a:extLst>
            <a:ext uri="{FF2B5EF4-FFF2-40B4-BE49-F238E27FC236}">
              <a16:creationId xmlns:a16="http://schemas.microsoft.com/office/drawing/2014/main" id="{34BFCBF5-6C26-4B36-9B23-AC077F143E12}"/>
            </a:ext>
          </a:extLst>
        </xdr:cNvPr>
        <xdr:cNvGrpSpPr/>
      </xdr:nvGrpSpPr>
      <xdr:grpSpPr>
        <a:xfrm>
          <a:off x="5863774" y="3383548"/>
          <a:ext cx="4098705" cy="0"/>
          <a:chOff x="711590" y="2824479"/>
          <a:chExt cx="4469720" cy="223406"/>
        </a:xfrm>
      </xdr:grpSpPr>
      <xdr:cxnSp macro="">
        <xdr:nvCxnSpPr>
          <xdr:cNvPr id="20" name="Line 4" descr="&quot;&quot;">
            <a:extLst>
              <a:ext uri="{FF2B5EF4-FFF2-40B4-BE49-F238E27FC236}">
                <a16:creationId xmlns:a16="http://schemas.microsoft.com/office/drawing/2014/main" id="{1FE92539-BF4B-4686-A0C9-A81FE70F75B6}"/>
              </a:ext>
            </a:extLst>
          </xdr:cNvPr>
          <xdr:cNvCxnSpPr/>
        </xdr:nvCxnSpPr>
        <xdr:spPr>
          <a:xfrm>
            <a:off x="2946450" y="2824479"/>
            <a:ext cx="1" cy="223406"/>
          </a:xfrm>
          <a:prstGeom prst="line">
            <a:avLst/>
          </a:prstGeom>
          <a:ln w="9525">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Line 2" descr="&quot;&quot;">
            <a:extLst>
              <a:ext uri="{FF2B5EF4-FFF2-40B4-BE49-F238E27FC236}">
                <a16:creationId xmlns:a16="http://schemas.microsoft.com/office/drawing/2014/main" id="{462012D6-A63C-422A-AB31-9413A610AA17}"/>
              </a:ext>
            </a:extLst>
          </xdr:cNvPr>
          <xdr:cNvCxnSpPr/>
        </xdr:nvCxnSpPr>
        <xdr:spPr>
          <a:xfrm>
            <a:off x="711590" y="2827860"/>
            <a:ext cx="4469720" cy="0"/>
          </a:xfrm>
          <a:prstGeom prst="line">
            <a:avLst/>
          </a:prstGeom>
          <a:ln w="9525">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17111</xdr:colOff>
      <xdr:row>5</xdr:row>
      <xdr:rowOff>79533</xdr:rowOff>
    </xdr:from>
    <xdr:to>
      <xdr:col>2</xdr:col>
      <xdr:colOff>742950</xdr:colOff>
      <xdr:row>8</xdr:row>
      <xdr:rowOff>405342</xdr:rowOff>
    </xdr:to>
    <xdr:sp macro="" textlink="'Family Tree'!M162:O162">
      <xdr:nvSpPr>
        <xdr:cNvPr id="22" name="Grandfather" descr="&quot;&quot;" title="Father's father">
          <a:extLst>
            <a:ext uri="{FF2B5EF4-FFF2-40B4-BE49-F238E27FC236}">
              <a16:creationId xmlns:a16="http://schemas.microsoft.com/office/drawing/2014/main" id="{EEAE4053-5D06-4A13-AF10-50E1126C5D50}"/>
            </a:ext>
          </a:extLst>
        </xdr:cNvPr>
        <xdr:cNvSpPr/>
      </xdr:nvSpPr>
      <xdr:spPr>
        <a:xfrm>
          <a:off x="712436" y="2222658"/>
          <a:ext cx="2211739" cy="925884"/>
        </a:xfrm>
        <a:prstGeom prst="rect">
          <a:avLst/>
        </a:prstGeom>
        <a:solidFill>
          <a:schemeClr val="accent3">
            <a:lumMod val="75000"/>
          </a:schemeClr>
        </a:solidFill>
        <a:ln w="6350">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tIns="45720" rtlCol="0" anchor="ctr"/>
        <a:lstStyle/>
        <a:p>
          <a:pPr marL="0" marR="0" indent="0" algn="ctr">
            <a:spcBef>
              <a:spcPts val="0"/>
            </a:spcBef>
            <a:spcAft>
              <a:spcPts val="0"/>
            </a:spcAft>
          </a:pPr>
          <a:fld id="{23264CAD-1228-4E87-98ED-6DEE0F9A26E5}" type="TxLink">
            <a:rPr lang="en-US" sz="1600" b="0" i="0" u="none" strike="noStrike">
              <a:solidFill>
                <a:srgbClr val="FFFFFF"/>
              </a:solidFill>
              <a:latin typeface="Cambria"/>
              <a:ea typeface="Cambria"/>
              <a:cs typeface="+mn-cs"/>
            </a:rPr>
            <a:pPr marL="0" marR="0" indent="0" algn="ctr">
              <a:spcBef>
                <a:spcPts val="0"/>
              </a:spcBef>
              <a:spcAft>
                <a:spcPts val="0"/>
              </a:spcAft>
            </a:pPr>
            <a:t>Charles Norrie                                                                   B Nov 13, 1794-D Apr 21, 1849                                                                       </a:t>
          </a:fld>
          <a:endParaRPr lang="en-US" sz="1100" b="0">
            <a:solidFill>
              <a:schemeClr val="bg1"/>
            </a:solidFill>
            <a:latin typeface="+mj-lt"/>
            <a:ea typeface="+mn-ea"/>
            <a:cs typeface="+mn-cs"/>
          </a:endParaRPr>
        </a:p>
      </xdr:txBody>
    </xdr:sp>
    <xdr:clientData/>
  </xdr:twoCellAnchor>
  <xdr:twoCellAnchor>
    <xdr:from>
      <xdr:col>2</xdr:col>
      <xdr:colOff>922228</xdr:colOff>
      <xdr:row>5</xdr:row>
      <xdr:rowOff>117633</xdr:rowOff>
    </xdr:from>
    <xdr:to>
      <xdr:col>4</xdr:col>
      <xdr:colOff>0</xdr:colOff>
      <xdr:row>8</xdr:row>
      <xdr:rowOff>476250</xdr:rowOff>
    </xdr:to>
    <xdr:sp macro="" textlink="'Family Tree'!M168:O168">
      <xdr:nvSpPr>
        <xdr:cNvPr id="23" name="Grandmother" descr="&quot;&quot;" title="Father's mother">
          <a:extLst>
            <a:ext uri="{FF2B5EF4-FFF2-40B4-BE49-F238E27FC236}">
              <a16:creationId xmlns:a16="http://schemas.microsoft.com/office/drawing/2014/main" id="{5EC6F617-2FF2-44AD-B87A-64DE461F23B4}"/>
            </a:ext>
          </a:extLst>
        </xdr:cNvPr>
        <xdr:cNvSpPr/>
      </xdr:nvSpPr>
      <xdr:spPr>
        <a:xfrm>
          <a:off x="3103453" y="2260758"/>
          <a:ext cx="2078147" cy="958692"/>
        </a:xfrm>
        <a:prstGeom prst="rect">
          <a:avLst/>
        </a:prstGeom>
        <a:solidFill>
          <a:schemeClr val="accent3">
            <a:lumMod val="75000"/>
          </a:schemeClr>
        </a:solidFill>
        <a:ln w="6350">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tIns="45720" rtlCol="0" anchor="ctr"/>
        <a:lstStyle/>
        <a:p>
          <a:pPr marL="0" marR="0" indent="0" algn="ctr">
            <a:spcBef>
              <a:spcPts val="0"/>
            </a:spcBef>
            <a:spcAft>
              <a:spcPts val="0"/>
            </a:spcAft>
          </a:pPr>
          <a:fld id="{2CBE2CFA-C07B-49FF-83C2-ED99EB3204AB}" type="TxLink">
            <a:rPr lang="en-US" sz="1600" b="0" i="0" u="none" strike="noStrike">
              <a:solidFill>
                <a:srgbClr val="FFFFFF"/>
              </a:solidFill>
              <a:latin typeface="Cambria"/>
              <a:ea typeface="Cambria"/>
              <a:cs typeface="+mn-cs"/>
            </a:rPr>
            <a:pPr marL="0" marR="0" indent="0" algn="ctr">
              <a:spcBef>
                <a:spcPts val="0"/>
              </a:spcBef>
              <a:spcAft>
                <a:spcPts val="0"/>
              </a:spcAft>
            </a:pPr>
            <a:t>Barbara Hadden                                                         B Feb 18, 1806-D Apr 27, 1888</a:t>
          </a:fld>
          <a:endParaRPr lang="en-US" sz="1100" b="0">
            <a:solidFill>
              <a:schemeClr val="bg1"/>
            </a:solidFill>
            <a:latin typeface="+mj-lt"/>
            <a:ea typeface="+mn-ea"/>
            <a:cs typeface="+mn-cs"/>
          </a:endParaRPr>
        </a:p>
      </xdr:txBody>
    </xdr:sp>
    <xdr:clientData/>
  </xdr:twoCellAnchor>
  <xdr:twoCellAnchor>
    <xdr:from>
      <xdr:col>1</xdr:col>
      <xdr:colOff>221250</xdr:colOff>
      <xdr:row>9</xdr:row>
      <xdr:rowOff>4292</xdr:rowOff>
    </xdr:from>
    <xdr:to>
      <xdr:col>4</xdr:col>
      <xdr:colOff>215229</xdr:colOff>
      <xdr:row>9</xdr:row>
      <xdr:rowOff>4292</xdr:rowOff>
    </xdr:to>
    <xdr:grpSp>
      <xdr:nvGrpSpPr>
        <xdr:cNvPr id="24" name="Group 23" descr="&quot;&quot;" title="Branch connector artwork">
          <a:extLst>
            <a:ext uri="{FF2B5EF4-FFF2-40B4-BE49-F238E27FC236}">
              <a16:creationId xmlns:a16="http://schemas.microsoft.com/office/drawing/2014/main" id="{270C4A45-4ECA-4043-B66D-9E0CBEC02020}"/>
            </a:ext>
          </a:extLst>
        </xdr:cNvPr>
        <xdr:cNvGrpSpPr/>
      </xdr:nvGrpSpPr>
      <xdr:grpSpPr>
        <a:xfrm>
          <a:off x="916575" y="3385667"/>
          <a:ext cx="4480254" cy="0"/>
          <a:chOff x="711590" y="2824479"/>
          <a:chExt cx="4469720" cy="223406"/>
        </a:xfrm>
      </xdr:grpSpPr>
      <xdr:cxnSp macro="">
        <xdr:nvCxnSpPr>
          <xdr:cNvPr id="25" name="Line 4" descr="&quot;&quot;">
            <a:extLst>
              <a:ext uri="{FF2B5EF4-FFF2-40B4-BE49-F238E27FC236}">
                <a16:creationId xmlns:a16="http://schemas.microsoft.com/office/drawing/2014/main" id="{B2892795-88CF-4502-B29E-1E1160E882D0}"/>
              </a:ext>
            </a:extLst>
          </xdr:cNvPr>
          <xdr:cNvCxnSpPr/>
        </xdr:nvCxnSpPr>
        <xdr:spPr>
          <a:xfrm>
            <a:off x="2946450" y="2824479"/>
            <a:ext cx="1" cy="223406"/>
          </a:xfrm>
          <a:prstGeom prst="line">
            <a:avLst/>
          </a:prstGeom>
          <a:ln w="9525">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6" name="Line 2" descr="&quot;&quot;">
            <a:extLst>
              <a:ext uri="{FF2B5EF4-FFF2-40B4-BE49-F238E27FC236}">
                <a16:creationId xmlns:a16="http://schemas.microsoft.com/office/drawing/2014/main" id="{DF2013C8-6890-4A1A-9A5D-C5A476849966}"/>
              </a:ext>
            </a:extLst>
          </xdr:cNvPr>
          <xdr:cNvCxnSpPr/>
        </xdr:nvCxnSpPr>
        <xdr:spPr>
          <a:xfrm>
            <a:off x="711590" y="2827860"/>
            <a:ext cx="4469720" cy="0"/>
          </a:xfrm>
          <a:prstGeom prst="line">
            <a:avLst/>
          </a:prstGeom>
          <a:ln w="9525">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7</xdr:col>
      <xdr:colOff>650110</xdr:colOff>
      <xdr:row>0</xdr:row>
      <xdr:rowOff>359973</xdr:rowOff>
    </xdr:from>
    <xdr:to>
      <xdr:col>7</xdr:col>
      <xdr:colOff>1465040</xdr:colOff>
      <xdr:row>1</xdr:row>
      <xdr:rowOff>392358</xdr:rowOff>
    </xdr:to>
    <xdr:sp macro="" textlink="">
      <xdr:nvSpPr>
        <xdr:cNvPr id="27" name="Back" descr="Click to return to tree" title="Back to Tree">
          <a:hlinkClick xmlns:r="http://schemas.openxmlformats.org/officeDocument/2006/relationships" r:id="rId2"/>
          <a:extLst>
            <a:ext uri="{FF2B5EF4-FFF2-40B4-BE49-F238E27FC236}">
              <a16:creationId xmlns:a16="http://schemas.microsoft.com/office/drawing/2014/main" id="{5AD1AF93-F574-4215-8363-A12410A6AD77}"/>
            </a:ext>
          </a:extLst>
        </xdr:cNvPr>
        <xdr:cNvSpPr/>
      </xdr:nvSpPr>
      <xdr:spPr>
        <a:xfrm>
          <a:off x="9927460" y="359973"/>
          <a:ext cx="814930" cy="822960"/>
        </a:xfrm>
        <a:prstGeom prst="ellipse">
          <a:avLst/>
        </a:prstGeom>
        <a:solidFill>
          <a:schemeClr val="bg1">
            <a:lumMod val="75000"/>
          </a:schemeClr>
        </a:solidFill>
        <a:ln w="6350">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050" b="0" i="0" u="none" strike="noStrike" kern="0" cap="none" spc="0" normalizeH="0" baseline="0" noProof="0">
              <a:ln>
                <a:noFill/>
              </a:ln>
              <a:solidFill>
                <a:schemeClr val="bg2"/>
              </a:solidFill>
              <a:effectLst/>
              <a:uLnTx/>
              <a:uFillTx/>
              <a:latin typeface="+mj-lt"/>
              <a:ea typeface="+mn-ea"/>
              <a:cs typeface="+mn-cs"/>
            </a:rPr>
            <a:t>BACK TO TREE</a:t>
          </a:r>
        </a:p>
      </xdr:txBody>
    </xdr:sp>
    <xdr:clientData fPrintsWithSheet="0"/>
  </xdr:twoCellAnchor>
</xdr:wsDr>
</file>

<file path=xl/drawings/drawing8.xml><?xml version="1.0" encoding="utf-8"?>
<xdr:wsDr xmlns:xdr="http://schemas.openxmlformats.org/drawingml/2006/spreadsheetDrawing" xmlns:a="http://schemas.openxmlformats.org/drawingml/2006/main">
  <xdr:twoCellAnchor editAs="oneCell">
    <xdr:from>
      <xdr:col>5</xdr:col>
      <xdr:colOff>142875</xdr:colOff>
      <xdr:row>10</xdr:row>
      <xdr:rowOff>125877</xdr:rowOff>
    </xdr:from>
    <xdr:to>
      <xdr:col>5</xdr:col>
      <xdr:colOff>1240155</xdr:colOff>
      <xdr:row>15</xdr:row>
      <xdr:rowOff>47625</xdr:rowOff>
    </xdr:to>
    <xdr:pic>
      <xdr:nvPicPr>
        <xdr:cNvPr id="28" name="Mother photo" descr="To change this photo, right-click photo and then click Change Picture." title="Photo Placeholder">
          <a:extLst>
            <a:ext uri="{FF2B5EF4-FFF2-40B4-BE49-F238E27FC236}">
              <a16:creationId xmlns:a16="http://schemas.microsoft.com/office/drawing/2014/main" id="{F776ED8D-A07A-42D9-98B5-A8D48A10943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438900" y="4040652"/>
          <a:ext cx="1097280" cy="1702923"/>
        </a:xfrm>
        <a:prstGeom prst="rect">
          <a:avLst/>
        </a:prstGeom>
      </xdr:spPr>
    </xdr:pic>
    <xdr:clientData/>
  </xdr:twoCellAnchor>
  <xdr:twoCellAnchor editAs="oneCell">
    <xdr:from>
      <xdr:col>1</xdr:col>
      <xdr:colOff>159554</xdr:colOff>
      <xdr:row>10</xdr:row>
      <xdr:rowOff>125876</xdr:rowOff>
    </xdr:from>
    <xdr:to>
      <xdr:col>1</xdr:col>
      <xdr:colOff>1256834</xdr:colOff>
      <xdr:row>15</xdr:row>
      <xdr:rowOff>238125</xdr:rowOff>
    </xdr:to>
    <xdr:pic>
      <xdr:nvPicPr>
        <xdr:cNvPr id="29" name="Father photo" descr="To change this photo, right-click photo and then click Change Picture." title="Photo Placeholder">
          <a:extLst>
            <a:ext uri="{FF2B5EF4-FFF2-40B4-BE49-F238E27FC236}">
              <a16:creationId xmlns:a16="http://schemas.microsoft.com/office/drawing/2014/main" id="{7539430D-CA41-4E89-B937-5CEDF183824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4879" y="4040651"/>
          <a:ext cx="1097280" cy="1893424"/>
        </a:xfrm>
        <a:prstGeom prst="rect">
          <a:avLst/>
        </a:prstGeom>
      </xdr:spPr>
    </xdr:pic>
    <xdr:clientData/>
  </xdr:twoCellAnchor>
  <xdr:twoCellAnchor>
    <xdr:from>
      <xdr:col>5</xdr:col>
      <xdr:colOff>9719</xdr:colOff>
      <xdr:row>5</xdr:row>
      <xdr:rowOff>79530</xdr:rowOff>
    </xdr:from>
    <xdr:to>
      <xdr:col>6</xdr:col>
      <xdr:colOff>772583</xdr:colOff>
      <xdr:row>8</xdr:row>
      <xdr:rowOff>310091</xdr:rowOff>
    </xdr:to>
    <xdr:sp macro="" textlink="'Family Tree'!M233">
      <xdr:nvSpPr>
        <xdr:cNvPr id="30" name="Grandfather" descr="&quot;&quot;" title="Father's father">
          <a:extLst>
            <a:ext uri="{FF2B5EF4-FFF2-40B4-BE49-F238E27FC236}">
              <a16:creationId xmlns:a16="http://schemas.microsoft.com/office/drawing/2014/main" id="{BC630E36-8028-4EEB-8D53-05A2D4DEF1A9}"/>
            </a:ext>
          </a:extLst>
        </xdr:cNvPr>
        <xdr:cNvSpPr/>
      </xdr:nvSpPr>
      <xdr:spPr>
        <a:xfrm>
          <a:off x="6305744" y="2222655"/>
          <a:ext cx="2248764" cy="830636"/>
        </a:xfrm>
        <a:prstGeom prst="rect">
          <a:avLst/>
        </a:prstGeom>
        <a:solidFill>
          <a:schemeClr val="accent3">
            <a:lumMod val="75000"/>
          </a:schemeClr>
        </a:solidFill>
        <a:ln w="6350">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tIns="45720" rtlCol="0" anchor="ctr"/>
        <a:lstStyle/>
        <a:p>
          <a:pPr marL="0" marR="0" indent="0" algn="ctr">
            <a:spcBef>
              <a:spcPts val="0"/>
            </a:spcBef>
            <a:spcAft>
              <a:spcPts val="0"/>
            </a:spcAft>
          </a:pPr>
          <a:fld id="{C0A65153-3729-49CF-A0BA-BE9CE8C5F558}" type="TxLink">
            <a:rPr lang="en-US" sz="1600" b="0" i="0" u="none" strike="noStrike">
              <a:solidFill>
                <a:srgbClr val="FFFFFF"/>
              </a:solidFill>
              <a:latin typeface="Cambria"/>
              <a:ea typeface="Cambria"/>
              <a:cs typeface="+mn-cs"/>
            </a:rPr>
            <a:pPr marL="0" marR="0" indent="0" algn="ctr">
              <a:spcBef>
                <a:spcPts val="0"/>
              </a:spcBef>
              <a:spcAft>
                <a:spcPts val="0"/>
              </a:spcAft>
            </a:pPr>
            <a:t>Walter Murray                                                                      B approx 1791 to 1797-D between 1851 &amp; 1861 census</a:t>
          </a:fld>
          <a:endParaRPr lang="en-US" sz="1100" b="0">
            <a:solidFill>
              <a:schemeClr val="bg1"/>
            </a:solidFill>
            <a:latin typeface="+mj-lt"/>
            <a:ea typeface="+mn-ea"/>
            <a:cs typeface="+mn-cs"/>
          </a:endParaRPr>
        </a:p>
      </xdr:txBody>
    </xdr:sp>
    <xdr:clientData/>
  </xdr:twoCellAnchor>
  <xdr:twoCellAnchor>
    <xdr:from>
      <xdr:col>6</xdr:col>
      <xdr:colOff>837674</xdr:colOff>
      <xdr:row>5</xdr:row>
      <xdr:rowOff>79531</xdr:rowOff>
    </xdr:from>
    <xdr:to>
      <xdr:col>8</xdr:col>
      <xdr:colOff>44083</xdr:colOff>
      <xdr:row>8</xdr:row>
      <xdr:rowOff>533400</xdr:rowOff>
    </xdr:to>
    <xdr:sp macro="" textlink="'Family Tree'!M240">
      <xdr:nvSpPr>
        <xdr:cNvPr id="31" name="Grandmother" descr="&quot;&quot;" title="Father's mother">
          <a:extLst>
            <a:ext uri="{FF2B5EF4-FFF2-40B4-BE49-F238E27FC236}">
              <a16:creationId xmlns:a16="http://schemas.microsoft.com/office/drawing/2014/main" id="{394A7A8B-7FCB-489A-9240-750582C6413C}"/>
            </a:ext>
          </a:extLst>
        </xdr:cNvPr>
        <xdr:cNvSpPr/>
      </xdr:nvSpPr>
      <xdr:spPr>
        <a:xfrm>
          <a:off x="8619599" y="2222656"/>
          <a:ext cx="2197259" cy="1053944"/>
        </a:xfrm>
        <a:prstGeom prst="rect">
          <a:avLst/>
        </a:prstGeom>
        <a:solidFill>
          <a:schemeClr val="accent3">
            <a:lumMod val="75000"/>
          </a:schemeClr>
        </a:solidFill>
        <a:ln w="6350">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tIns="45720" rtlCol="0" anchor="ctr"/>
        <a:lstStyle/>
        <a:p>
          <a:pPr marL="0" marR="0" indent="0" algn="ctr">
            <a:spcBef>
              <a:spcPts val="0"/>
            </a:spcBef>
            <a:spcAft>
              <a:spcPts val="0"/>
            </a:spcAft>
          </a:pPr>
          <a:fld id="{E65B45D6-F831-4D01-966D-7B0C85AD8103}" type="TxLink">
            <a:rPr lang="en-US" sz="1600" b="0" i="0" u="none" strike="noStrike">
              <a:solidFill>
                <a:srgbClr val="FFFFFF"/>
              </a:solidFill>
              <a:latin typeface="Cambria"/>
              <a:ea typeface="Cambria"/>
              <a:cs typeface="+mn-cs"/>
            </a:rPr>
            <a:pPr marL="0" marR="0" indent="0" algn="ctr">
              <a:spcBef>
                <a:spcPts val="0"/>
              </a:spcBef>
              <a:spcAft>
                <a:spcPts val="0"/>
              </a:spcAft>
            </a:pPr>
            <a:t>Margaret (Margret) Petrie                                                                      B Aug 23, 1801-D Nov 8, 1885</a:t>
          </a:fld>
          <a:endParaRPr lang="en-US" sz="1100" b="0">
            <a:solidFill>
              <a:schemeClr val="bg1"/>
            </a:solidFill>
            <a:latin typeface="+mj-lt"/>
            <a:ea typeface="+mn-ea"/>
            <a:cs typeface="+mn-cs"/>
          </a:endParaRPr>
        </a:p>
      </xdr:txBody>
    </xdr:sp>
    <xdr:clientData/>
  </xdr:twoCellAnchor>
  <xdr:twoCellAnchor>
    <xdr:from>
      <xdr:col>4</xdr:col>
      <xdr:colOff>682174</xdr:colOff>
      <xdr:row>9</xdr:row>
      <xdr:rowOff>2173</xdr:rowOff>
    </xdr:from>
    <xdr:to>
      <xdr:col>7</xdr:col>
      <xdr:colOff>685129</xdr:colOff>
      <xdr:row>9</xdr:row>
      <xdr:rowOff>2173</xdr:rowOff>
    </xdr:to>
    <xdr:grpSp>
      <xdr:nvGrpSpPr>
        <xdr:cNvPr id="32" name="Group 31" descr="&quot;&quot;" title="Branch connector artwork">
          <a:extLst>
            <a:ext uri="{FF2B5EF4-FFF2-40B4-BE49-F238E27FC236}">
              <a16:creationId xmlns:a16="http://schemas.microsoft.com/office/drawing/2014/main" id="{D718F894-A9FD-4062-AB19-74FD57FDEC93}"/>
            </a:ext>
          </a:extLst>
        </xdr:cNvPr>
        <xdr:cNvGrpSpPr/>
      </xdr:nvGrpSpPr>
      <xdr:grpSpPr>
        <a:xfrm>
          <a:off x="5863774" y="3383548"/>
          <a:ext cx="4098705" cy="0"/>
          <a:chOff x="711590" y="2824479"/>
          <a:chExt cx="4469720" cy="223406"/>
        </a:xfrm>
      </xdr:grpSpPr>
      <xdr:cxnSp macro="">
        <xdr:nvCxnSpPr>
          <xdr:cNvPr id="33" name="Line 4" descr="&quot;&quot;">
            <a:extLst>
              <a:ext uri="{FF2B5EF4-FFF2-40B4-BE49-F238E27FC236}">
                <a16:creationId xmlns:a16="http://schemas.microsoft.com/office/drawing/2014/main" id="{D5E098BB-EC3A-44F8-97E7-873C55E53312}"/>
              </a:ext>
            </a:extLst>
          </xdr:cNvPr>
          <xdr:cNvCxnSpPr/>
        </xdr:nvCxnSpPr>
        <xdr:spPr>
          <a:xfrm>
            <a:off x="2946450" y="2824479"/>
            <a:ext cx="1" cy="223406"/>
          </a:xfrm>
          <a:prstGeom prst="line">
            <a:avLst/>
          </a:prstGeom>
          <a:ln w="9525">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34" name="Line 2" descr="&quot;&quot;">
            <a:extLst>
              <a:ext uri="{FF2B5EF4-FFF2-40B4-BE49-F238E27FC236}">
                <a16:creationId xmlns:a16="http://schemas.microsoft.com/office/drawing/2014/main" id="{07E446D0-EEFC-4227-AE5C-1F4CA91BFFA7}"/>
              </a:ext>
            </a:extLst>
          </xdr:cNvPr>
          <xdr:cNvCxnSpPr/>
        </xdr:nvCxnSpPr>
        <xdr:spPr>
          <a:xfrm>
            <a:off x="711590" y="2827860"/>
            <a:ext cx="4469720" cy="0"/>
          </a:xfrm>
          <a:prstGeom prst="line">
            <a:avLst/>
          </a:prstGeom>
          <a:ln w="9525">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36161</xdr:colOff>
      <xdr:row>5</xdr:row>
      <xdr:rowOff>108108</xdr:rowOff>
    </xdr:from>
    <xdr:to>
      <xdr:col>2</xdr:col>
      <xdr:colOff>762000</xdr:colOff>
      <xdr:row>8</xdr:row>
      <xdr:rowOff>433917</xdr:rowOff>
    </xdr:to>
    <xdr:sp macro="" textlink="'Family Tree'!M203">
      <xdr:nvSpPr>
        <xdr:cNvPr id="35" name="Grandfather" descr="&quot;&quot;" title="Father's father">
          <a:extLst>
            <a:ext uri="{FF2B5EF4-FFF2-40B4-BE49-F238E27FC236}">
              <a16:creationId xmlns:a16="http://schemas.microsoft.com/office/drawing/2014/main" id="{B97D44F4-E7A2-4F57-9003-E4CEF7453A7D}"/>
            </a:ext>
          </a:extLst>
        </xdr:cNvPr>
        <xdr:cNvSpPr/>
      </xdr:nvSpPr>
      <xdr:spPr>
        <a:xfrm>
          <a:off x="731486" y="2251233"/>
          <a:ext cx="2211739" cy="925884"/>
        </a:xfrm>
        <a:prstGeom prst="rect">
          <a:avLst/>
        </a:prstGeom>
        <a:solidFill>
          <a:schemeClr val="accent3">
            <a:lumMod val="75000"/>
          </a:schemeClr>
        </a:solidFill>
        <a:ln w="6350">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tIns="45720" rtlCol="0" anchor="ctr"/>
        <a:lstStyle/>
        <a:p>
          <a:pPr marL="0" marR="0" indent="0" algn="ctr">
            <a:spcBef>
              <a:spcPts val="0"/>
            </a:spcBef>
            <a:spcAft>
              <a:spcPts val="0"/>
            </a:spcAft>
          </a:pPr>
          <a:fld id="{65741CD3-7364-4589-9149-2F07E3FB709F}" type="TxLink">
            <a:rPr lang="en-US" sz="1600" b="0" i="0" u="none" strike="noStrike">
              <a:solidFill>
                <a:srgbClr val="FFFFFF"/>
              </a:solidFill>
              <a:latin typeface="Cambria"/>
              <a:ea typeface="Cambria"/>
              <a:cs typeface="+mn-cs"/>
            </a:rPr>
            <a:pPr marL="0" marR="0" indent="0" algn="ctr">
              <a:spcBef>
                <a:spcPts val="0"/>
              </a:spcBef>
              <a:spcAft>
                <a:spcPts val="0"/>
              </a:spcAft>
            </a:pPr>
            <a:t>William Knox  Bap: Dec 17, 1799                                        D-Nov 30, 1875</a:t>
          </a:fld>
          <a:endParaRPr lang="en-US" sz="1100" b="0">
            <a:solidFill>
              <a:schemeClr val="bg1"/>
            </a:solidFill>
            <a:latin typeface="+mj-lt"/>
            <a:ea typeface="+mn-ea"/>
            <a:cs typeface="+mn-cs"/>
          </a:endParaRPr>
        </a:p>
      </xdr:txBody>
    </xdr:sp>
    <xdr:clientData/>
  </xdr:twoCellAnchor>
  <xdr:twoCellAnchor>
    <xdr:from>
      <xdr:col>2</xdr:col>
      <xdr:colOff>922228</xdr:colOff>
      <xdr:row>5</xdr:row>
      <xdr:rowOff>117633</xdr:rowOff>
    </xdr:from>
    <xdr:to>
      <xdr:col>4</xdr:col>
      <xdr:colOff>0</xdr:colOff>
      <xdr:row>8</xdr:row>
      <xdr:rowOff>476250</xdr:rowOff>
    </xdr:to>
    <xdr:sp macro="" textlink="'Family Tree'!M227">
      <xdr:nvSpPr>
        <xdr:cNvPr id="36" name="Grandmother" descr="&quot;&quot;" title="Father's mother">
          <a:extLst>
            <a:ext uri="{FF2B5EF4-FFF2-40B4-BE49-F238E27FC236}">
              <a16:creationId xmlns:a16="http://schemas.microsoft.com/office/drawing/2014/main" id="{1B33DD51-7DCC-473E-A985-F2798C87E8F7}"/>
            </a:ext>
          </a:extLst>
        </xdr:cNvPr>
        <xdr:cNvSpPr/>
      </xdr:nvSpPr>
      <xdr:spPr>
        <a:xfrm>
          <a:off x="3103453" y="2260758"/>
          <a:ext cx="2078147" cy="958692"/>
        </a:xfrm>
        <a:prstGeom prst="rect">
          <a:avLst/>
        </a:prstGeom>
        <a:solidFill>
          <a:schemeClr val="accent3">
            <a:lumMod val="75000"/>
          </a:schemeClr>
        </a:solidFill>
        <a:ln w="6350">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tIns="45720" rtlCol="0" anchor="ctr"/>
        <a:lstStyle/>
        <a:p>
          <a:pPr marL="0" marR="0" indent="0" algn="ctr">
            <a:spcBef>
              <a:spcPts val="0"/>
            </a:spcBef>
            <a:spcAft>
              <a:spcPts val="0"/>
            </a:spcAft>
          </a:pPr>
          <a:fld id="{6C912A89-CAC5-4E5F-A36D-BC0F2996DDD2}" type="TxLink">
            <a:rPr lang="en-US" sz="1600" b="0" i="0" u="none" strike="noStrike">
              <a:solidFill>
                <a:srgbClr val="FFFFFF"/>
              </a:solidFill>
              <a:latin typeface="Cambria"/>
              <a:ea typeface="Cambria"/>
              <a:cs typeface="+mn-cs"/>
            </a:rPr>
            <a:pPr marL="0" marR="0" indent="0" algn="ctr">
              <a:spcBef>
                <a:spcPts val="0"/>
              </a:spcBef>
              <a:spcAft>
                <a:spcPts val="0"/>
              </a:spcAft>
            </a:pPr>
            <a:t>Jane Hutcheon                                                                      Bap:  Feb 8, 1806-D Feb 23, 1869</a:t>
          </a:fld>
          <a:endParaRPr lang="en-US" sz="1100" b="0">
            <a:solidFill>
              <a:schemeClr val="bg1"/>
            </a:solidFill>
            <a:latin typeface="+mj-lt"/>
            <a:ea typeface="+mn-ea"/>
            <a:cs typeface="+mn-cs"/>
          </a:endParaRPr>
        </a:p>
      </xdr:txBody>
    </xdr:sp>
    <xdr:clientData/>
  </xdr:twoCellAnchor>
  <xdr:twoCellAnchor>
    <xdr:from>
      <xdr:col>1</xdr:col>
      <xdr:colOff>221250</xdr:colOff>
      <xdr:row>9</xdr:row>
      <xdr:rowOff>4292</xdr:rowOff>
    </xdr:from>
    <xdr:to>
      <xdr:col>4</xdr:col>
      <xdr:colOff>215229</xdr:colOff>
      <xdr:row>9</xdr:row>
      <xdr:rowOff>4292</xdr:rowOff>
    </xdr:to>
    <xdr:grpSp>
      <xdr:nvGrpSpPr>
        <xdr:cNvPr id="37" name="Group 36" descr="&quot;&quot;" title="Branch connector artwork">
          <a:extLst>
            <a:ext uri="{FF2B5EF4-FFF2-40B4-BE49-F238E27FC236}">
              <a16:creationId xmlns:a16="http://schemas.microsoft.com/office/drawing/2014/main" id="{5AFCDB49-4CC3-4081-9003-8D5456712131}"/>
            </a:ext>
          </a:extLst>
        </xdr:cNvPr>
        <xdr:cNvGrpSpPr/>
      </xdr:nvGrpSpPr>
      <xdr:grpSpPr>
        <a:xfrm>
          <a:off x="916575" y="3385667"/>
          <a:ext cx="4480254" cy="0"/>
          <a:chOff x="711590" y="2824479"/>
          <a:chExt cx="4469720" cy="223406"/>
        </a:xfrm>
      </xdr:grpSpPr>
      <xdr:cxnSp macro="">
        <xdr:nvCxnSpPr>
          <xdr:cNvPr id="38" name="Line 4" descr="&quot;&quot;">
            <a:extLst>
              <a:ext uri="{FF2B5EF4-FFF2-40B4-BE49-F238E27FC236}">
                <a16:creationId xmlns:a16="http://schemas.microsoft.com/office/drawing/2014/main" id="{579EDB1D-C357-4FB8-84B9-8C159CCC9985}"/>
              </a:ext>
            </a:extLst>
          </xdr:cNvPr>
          <xdr:cNvCxnSpPr/>
        </xdr:nvCxnSpPr>
        <xdr:spPr>
          <a:xfrm>
            <a:off x="2946450" y="2824479"/>
            <a:ext cx="1" cy="223406"/>
          </a:xfrm>
          <a:prstGeom prst="line">
            <a:avLst/>
          </a:prstGeom>
          <a:ln w="9525">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39" name="Line 2" descr="&quot;&quot;">
            <a:extLst>
              <a:ext uri="{FF2B5EF4-FFF2-40B4-BE49-F238E27FC236}">
                <a16:creationId xmlns:a16="http://schemas.microsoft.com/office/drawing/2014/main" id="{13BBFDAD-F4A7-4C75-A713-5A43D66A4810}"/>
              </a:ext>
            </a:extLst>
          </xdr:cNvPr>
          <xdr:cNvCxnSpPr/>
        </xdr:nvCxnSpPr>
        <xdr:spPr>
          <a:xfrm>
            <a:off x="711590" y="2827860"/>
            <a:ext cx="4469720" cy="0"/>
          </a:xfrm>
          <a:prstGeom prst="line">
            <a:avLst/>
          </a:prstGeom>
          <a:ln w="9525">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7</xdr:col>
      <xdr:colOff>650110</xdr:colOff>
      <xdr:row>0</xdr:row>
      <xdr:rowOff>359973</xdr:rowOff>
    </xdr:from>
    <xdr:to>
      <xdr:col>7</xdr:col>
      <xdr:colOff>1465040</xdr:colOff>
      <xdr:row>1</xdr:row>
      <xdr:rowOff>392358</xdr:rowOff>
    </xdr:to>
    <xdr:sp macro="" textlink="">
      <xdr:nvSpPr>
        <xdr:cNvPr id="40" name="Back" descr="Click to return to tree" title="Back to Tree">
          <a:hlinkClick xmlns:r="http://schemas.openxmlformats.org/officeDocument/2006/relationships" r:id="rId2"/>
          <a:extLst>
            <a:ext uri="{FF2B5EF4-FFF2-40B4-BE49-F238E27FC236}">
              <a16:creationId xmlns:a16="http://schemas.microsoft.com/office/drawing/2014/main" id="{0D5B825F-C7A2-4236-8EDD-32FC6A3C75B2}"/>
            </a:ext>
          </a:extLst>
        </xdr:cNvPr>
        <xdr:cNvSpPr/>
      </xdr:nvSpPr>
      <xdr:spPr>
        <a:xfrm>
          <a:off x="9927460" y="359973"/>
          <a:ext cx="814930" cy="822960"/>
        </a:xfrm>
        <a:prstGeom prst="ellipse">
          <a:avLst/>
        </a:prstGeom>
        <a:solidFill>
          <a:schemeClr val="bg1">
            <a:lumMod val="75000"/>
          </a:schemeClr>
        </a:solidFill>
        <a:ln w="6350">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050" b="0" i="0" u="none" strike="noStrike" kern="0" cap="none" spc="0" normalizeH="0" baseline="0" noProof="0">
              <a:ln>
                <a:noFill/>
              </a:ln>
              <a:solidFill>
                <a:schemeClr val="bg2"/>
              </a:solidFill>
              <a:effectLst/>
              <a:uLnTx/>
              <a:uFillTx/>
              <a:latin typeface="+mj-lt"/>
              <a:ea typeface="+mn-ea"/>
              <a:cs typeface="+mn-cs"/>
            </a:rPr>
            <a:t>BACK TO TREE</a:t>
          </a:r>
        </a:p>
      </xdr:txBody>
    </xdr:sp>
    <xdr:clientData fPrintsWithSheet="0"/>
  </xdr:twoCellAnchor>
</xdr:wsDr>
</file>

<file path=xl/drawings/drawing9.xml><?xml version="1.0" encoding="utf-8"?>
<xdr:wsDr xmlns:xdr="http://schemas.openxmlformats.org/drawingml/2006/spreadsheetDrawing" xmlns:a="http://schemas.openxmlformats.org/drawingml/2006/main">
  <xdr:twoCellAnchor editAs="oneCell">
    <xdr:from>
      <xdr:col>1</xdr:col>
      <xdr:colOff>245980</xdr:colOff>
      <xdr:row>69</xdr:row>
      <xdr:rowOff>0</xdr:rowOff>
    </xdr:from>
    <xdr:to>
      <xdr:col>1</xdr:col>
      <xdr:colOff>1160380</xdr:colOff>
      <xdr:row>69</xdr:row>
      <xdr:rowOff>914400</xdr:rowOff>
    </xdr:to>
    <xdr:pic>
      <xdr:nvPicPr>
        <xdr:cNvPr id="2" name="Photo placeholder 2" descr="To change this photo, right-click photo and then click Change Picture." title="Photo Placeholder">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41305" y="8730203"/>
          <a:ext cx="914400" cy="914400"/>
        </a:xfrm>
        <a:prstGeom prst="rect">
          <a:avLst/>
        </a:prstGeom>
      </xdr:spPr>
    </xdr:pic>
    <xdr:clientData/>
  </xdr:twoCellAnchor>
  <xdr:twoCellAnchor editAs="oneCell">
    <xdr:from>
      <xdr:col>1</xdr:col>
      <xdr:colOff>245980</xdr:colOff>
      <xdr:row>66</xdr:row>
      <xdr:rowOff>52239</xdr:rowOff>
    </xdr:from>
    <xdr:to>
      <xdr:col>1</xdr:col>
      <xdr:colOff>1160380</xdr:colOff>
      <xdr:row>66</xdr:row>
      <xdr:rowOff>966639</xdr:rowOff>
    </xdr:to>
    <xdr:pic>
      <xdr:nvPicPr>
        <xdr:cNvPr id="3" name="Child photo 1" descr="To change this photo, right-click photo and then click Change Picture." title="Photo Placeholder">
          <a:extLst>
            <a:ext uri="{FF2B5EF4-FFF2-40B4-BE49-F238E27FC236}">
              <a16:creationId xmlns:a16="http://schemas.microsoft.com/office/drawing/2014/main" id="{00000000-0008-0000-0A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41305" y="7719864"/>
          <a:ext cx="914400" cy="914400"/>
        </a:xfrm>
        <a:prstGeom prst="rect">
          <a:avLst/>
        </a:prstGeom>
        <a:ln>
          <a:noFill/>
        </a:ln>
      </xdr:spPr>
    </xdr:pic>
    <xdr:clientData/>
  </xdr:twoCellAnchor>
  <xdr:twoCellAnchor editAs="oneCell">
    <xdr:from>
      <xdr:col>5</xdr:col>
      <xdr:colOff>142875</xdr:colOff>
      <xdr:row>10</xdr:row>
      <xdr:rowOff>125877</xdr:rowOff>
    </xdr:from>
    <xdr:to>
      <xdr:col>5</xdr:col>
      <xdr:colOff>1240155</xdr:colOff>
      <xdr:row>14</xdr:row>
      <xdr:rowOff>51286</xdr:rowOff>
    </xdr:to>
    <xdr:pic>
      <xdr:nvPicPr>
        <xdr:cNvPr id="4" name="Mother photo" descr="To change this photo, right-click photo and then click Change Picture." title="Photo Placeholder">
          <a:extLst>
            <a:ext uri="{FF2B5EF4-FFF2-40B4-BE49-F238E27FC236}">
              <a16:creationId xmlns:a16="http://schemas.microsoft.com/office/drawing/2014/main" id="{00000000-0008-0000-0A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438900" y="3592977"/>
          <a:ext cx="1097280" cy="1084284"/>
        </a:xfrm>
        <a:prstGeom prst="rect">
          <a:avLst/>
        </a:prstGeom>
      </xdr:spPr>
    </xdr:pic>
    <xdr:clientData/>
  </xdr:twoCellAnchor>
  <xdr:twoCellAnchor editAs="oneCell">
    <xdr:from>
      <xdr:col>1</xdr:col>
      <xdr:colOff>159554</xdr:colOff>
      <xdr:row>10</xdr:row>
      <xdr:rowOff>125876</xdr:rowOff>
    </xdr:from>
    <xdr:to>
      <xdr:col>1</xdr:col>
      <xdr:colOff>1256834</xdr:colOff>
      <xdr:row>14</xdr:row>
      <xdr:rowOff>51285</xdr:rowOff>
    </xdr:to>
    <xdr:pic>
      <xdr:nvPicPr>
        <xdr:cNvPr id="5" name="Father photo" descr="To change this photo, right-click photo and then click Change Picture." title="Photo Placeholder">
          <a:extLst>
            <a:ext uri="{FF2B5EF4-FFF2-40B4-BE49-F238E27FC236}">
              <a16:creationId xmlns:a16="http://schemas.microsoft.com/office/drawing/2014/main" id="{00000000-0008-0000-0A00-00000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54879" y="3592976"/>
          <a:ext cx="1097280" cy="1084284"/>
        </a:xfrm>
        <a:prstGeom prst="rect">
          <a:avLst/>
        </a:prstGeom>
      </xdr:spPr>
    </xdr:pic>
    <xdr:clientData/>
  </xdr:twoCellAnchor>
  <xdr:twoCellAnchor editAs="oneCell">
    <xdr:from>
      <xdr:col>1</xdr:col>
      <xdr:colOff>245980</xdr:colOff>
      <xdr:row>69</xdr:row>
      <xdr:rowOff>0</xdr:rowOff>
    </xdr:from>
    <xdr:to>
      <xdr:col>1</xdr:col>
      <xdr:colOff>1160380</xdr:colOff>
      <xdr:row>69</xdr:row>
      <xdr:rowOff>914400</xdr:rowOff>
    </xdr:to>
    <xdr:pic>
      <xdr:nvPicPr>
        <xdr:cNvPr id="6" name="Child photo 2" descr="To change this photo, right-click photo and then click Change Picture." title="Photo Placeholder">
          <a:extLst>
            <a:ext uri="{FF2B5EF4-FFF2-40B4-BE49-F238E27FC236}">
              <a16:creationId xmlns:a16="http://schemas.microsoft.com/office/drawing/2014/main" id="{00000000-0008-0000-0A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41305" y="9736679"/>
          <a:ext cx="914400" cy="914400"/>
        </a:xfrm>
        <a:prstGeom prst="rect">
          <a:avLst/>
        </a:prstGeom>
        <a:ln>
          <a:noFill/>
        </a:ln>
      </xdr:spPr>
    </xdr:pic>
    <xdr:clientData/>
  </xdr:twoCellAnchor>
  <xdr:twoCellAnchor>
    <xdr:from>
      <xdr:col>5</xdr:col>
      <xdr:colOff>18719</xdr:colOff>
      <xdr:row>5</xdr:row>
      <xdr:rowOff>108106</xdr:rowOff>
    </xdr:from>
    <xdr:to>
      <xdr:col>8</xdr:col>
      <xdr:colOff>2808</xdr:colOff>
      <xdr:row>8</xdr:row>
      <xdr:rowOff>54457</xdr:rowOff>
    </xdr:to>
    <xdr:grpSp>
      <xdr:nvGrpSpPr>
        <xdr:cNvPr id="24" name="Group 23" descr="&quot;&quot;" title="Mother's Parents">
          <a:extLst>
            <a:ext uri="{FF2B5EF4-FFF2-40B4-BE49-F238E27FC236}">
              <a16:creationId xmlns:a16="http://schemas.microsoft.com/office/drawing/2014/main" id="{00000000-0008-0000-0A00-000018000000}"/>
            </a:ext>
          </a:extLst>
        </xdr:cNvPr>
        <xdr:cNvGrpSpPr/>
      </xdr:nvGrpSpPr>
      <xdr:grpSpPr>
        <a:xfrm>
          <a:off x="6305219" y="2245939"/>
          <a:ext cx="4450256" cy="824768"/>
          <a:chOff x="6305219" y="2245939"/>
          <a:chExt cx="4450256" cy="549601"/>
        </a:xfrm>
      </xdr:grpSpPr>
      <xdr:sp macro="" textlink="MGGGrandfather2">
        <xdr:nvSpPr>
          <xdr:cNvPr id="7" name="Grandfather" descr="&quot;&quot;" title="Father's father">
            <a:extLst>
              <a:ext uri="{FF2B5EF4-FFF2-40B4-BE49-F238E27FC236}">
                <a16:creationId xmlns:a16="http://schemas.microsoft.com/office/drawing/2014/main" id="{00000000-0008-0000-0A00-000007000000}"/>
              </a:ext>
            </a:extLst>
          </xdr:cNvPr>
          <xdr:cNvSpPr/>
        </xdr:nvSpPr>
        <xdr:spPr>
          <a:xfrm>
            <a:off x="6305219" y="2245939"/>
            <a:ext cx="2191113" cy="549601"/>
          </a:xfrm>
          <a:prstGeom prst="rect">
            <a:avLst/>
          </a:prstGeom>
          <a:solidFill>
            <a:schemeClr val="accent4"/>
          </a:solidFill>
          <a:ln w="6350">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tIns="45720" rtlCol="0" anchor="ctr"/>
          <a:lstStyle/>
          <a:p>
            <a:pPr marL="0" marR="0" indent="0" algn="ctr">
              <a:spcBef>
                <a:spcPts val="0"/>
              </a:spcBef>
              <a:spcAft>
                <a:spcPts val="0"/>
              </a:spcAft>
            </a:pPr>
            <a:fld id="{08013771-0F5C-434B-B064-990E5B7FBEE7}" type="TxLink">
              <a:rPr lang="en-US" sz="1400" b="0" i="0" u="none" strike="noStrike">
                <a:solidFill>
                  <a:srgbClr val="FFFFFF"/>
                </a:solidFill>
                <a:latin typeface="Cambria"/>
                <a:ea typeface="+mn-ea"/>
                <a:cs typeface="+mn-cs"/>
              </a:rPr>
              <a:pPr marL="0" marR="0" indent="0" algn="ctr">
                <a:spcBef>
                  <a:spcPts val="0"/>
                </a:spcBef>
                <a:spcAft>
                  <a:spcPts val="0"/>
                </a:spcAft>
              </a:pPr>
              <a:t>Thomas Beggs                                                                                                     B 1836 - D Oct 2, 1920</a:t>
            </a:fld>
            <a:endParaRPr lang="en-US" sz="1200" b="0">
              <a:solidFill>
                <a:schemeClr val="bg1"/>
              </a:solidFill>
              <a:latin typeface="+mj-lt"/>
              <a:ea typeface="+mn-ea"/>
              <a:cs typeface="+mn-cs"/>
            </a:endParaRPr>
          </a:p>
        </xdr:txBody>
      </xdr:sp>
      <xdr:sp macro="" textlink="MGGGrandmother2">
        <xdr:nvSpPr>
          <xdr:cNvPr id="8" name="Grandmother" descr="&quot;&quot;" title="Father's mother">
            <a:extLst>
              <a:ext uri="{FF2B5EF4-FFF2-40B4-BE49-F238E27FC236}">
                <a16:creationId xmlns:a16="http://schemas.microsoft.com/office/drawing/2014/main" id="{00000000-0008-0000-0A00-000008000000}"/>
              </a:ext>
            </a:extLst>
          </xdr:cNvPr>
          <xdr:cNvSpPr/>
        </xdr:nvSpPr>
        <xdr:spPr>
          <a:xfrm>
            <a:off x="8563429" y="2245939"/>
            <a:ext cx="2192046" cy="549601"/>
          </a:xfrm>
          <a:prstGeom prst="rect">
            <a:avLst/>
          </a:prstGeom>
          <a:solidFill>
            <a:schemeClr val="accent4"/>
          </a:solidFill>
          <a:ln w="6350">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tIns="45720" rtlCol="0" anchor="ctr"/>
          <a:lstStyle/>
          <a:p>
            <a:pPr marL="0" marR="0" indent="0" algn="ctr">
              <a:spcBef>
                <a:spcPts val="0"/>
              </a:spcBef>
              <a:spcAft>
                <a:spcPts val="0"/>
              </a:spcAft>
            </a:pPr>
            <a:fld id="{81BF6844-6379-46EA-8F61-2D40198B7392}" type="TxLink">
              <a:rPr lang="en-US" sz="1400" b="0" i="0" u="none" strike="noStrike">
                <a:solidFill>
                  <a:srgbClr val="FFFFFF"/>
                </a:solidFill>
                <a:latin typeface="Cambria"/>
                <a:ea typeface="+mn-ea"/>
                <a:cs typeface="+mn-cs"/>
              </a:rPr>
              <a:pPr marL="0" marR="0" indent="0" algn="ctr">
                <a:spcBef>
                  <a:spcPts val="0"/>
                </a:spcBef>
                <a:spcAft>
                  <a:spcPts val="0"/>
                </a:spcAft>
              </a:pPr>
              <a:t>Mary Jane Ballance                                                     B 1842 - D 1925</a:t>
            </a:fld>
            <a:endParaRPr lang="en-US" sz="1200" b="0">
              <a:solidFill>
                <a:schemeClr val="bg1"/>
              </a:solidFill>
              <a:latin typeface="+mj-lt"/>
              <a:ea typeface="+mn-ea"/>
              <a:cs typeface="+mn-cs"/>
            </a:endParaRPr>
          </a:p>
        </xdr:txBody>
      </xdr:sp>
    </xdr:grpSp>
    <xdr:clientData/>
  </xdr:twoCellAnchor>
  <xdr:twoCellAnchor>
    <xdr:from>
      <xdr:col>5</xdr:col>
      <xdr:colOff>11191</xdr:colOff>
      <xdr:row>8</xdr:row>
      <xdr:rowOff>108006</xdr:rowOff>
    </xdr:from>
    <xdr:to>
      <xdr:col>8</xdr:col>
      <xdr:colOff>14146</xdr:colOff>
      <xdr:row>9</xdr:row>
      <xdr:rowOff>1200</xdr:rowOff>
    </xdr:to>
    <xdr:grpSp>
      <xdr:nvGrpSpPr>
        <xdr:cNvPr id="9" name="Group 8" descr="&quot;&quot;" title="Branch connector artwork">
          <a:extLst>
            <a:ext uri="{FF2B5EF4-FFF2-40B4-BE49-F238E27FC236}">
              <a16:creationId xmlns:a16="http://schemas.microsoft.com/office/drawing/2014/main" id="{00000000-0008-0000-0A00-000009000000}"/>
            </a:ext>
          </a:extLst>
        </xdr:cNvPr>
        <xdr:cNvGrpSpPr/>
      </xdr:nvGrpSpPr>
      <xdr:grpSpPr>
        <a:xfrm>
          <a:off x="6297691" y="3124256"/>
          <a:ext cx="4469122" cy="83694"/>
          <a:chOff x="711590" y="2824479"/>
          <a:chExt cx="4469720" cy="223406"/>
        </a:xfrm>
      </xdr:grpSpPr>
      <xdr:cxnSp macro="">
        <xdr:nvCxnSpPr>
          <xdr:cNvPr id="10" name="Line 4" descr="&quot;&quot;">
            <a:extLst>
              <a:ext uri="{FF2B5EF4-FFF2-40B4-BE49-F238E27FC236}">
                <a16:creationId xmlns:a16="http://schemas.microsoft.com/office/drawing/2014/main" id="{00000000-0008-0000-0A00-00000A000000}"/>
              </a:ext>
            </a:extLst>
          </xdr:cNvPr>
          <xdr:cNvCxnSpPr/>
        </xdr:nvCxnSpPr>
        <xdr:spPr>
          <a:xfrm>
            <a:off x="2946450" y="2824479"/>
            <a:ext cx="1" cy="223406"/>
          </a:xfrm>
          <a:prstGeom prst="line">
            <a:avLst/>
          </a:prstGeom>
          <a:ln w="9525">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Line 2" descr="&quot;&quot;">
            <a:extLst>
              <a:ext uri="{FF2B5EF4-FFF2-40B4-BE49-F238E27FC236}">
                <a16:creationId xmlns:a16="http://schemas.microsoft.com/office/drawing/2014/main" id="{00000000-0008-0000-0A00-00000B000000}"/>
              </a:ext>
            </a:extLst>
          </xdr:cNvPr>
          <xdr:cNvCxnSpPr/>
        </xdr:nvCxnSpPr>
        <xdr:spPr>
          <a:xfrm>
            <a:off x="711590" y="2827860"/>
            <a:ext cx="4469720" cy="0"/>
          </a:xfrm>
          <a:prstGeom prst="line">
            <a:avLst/>
          </a:prstGeom>
          <a:ln w="9525">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17112</xdr:colOff>
      <xdr:row>5</xdr:row>
      <xdr:rowOff>108108</xdr:rowOff>
    </xdr:from>
    <xdr:to>
      <xdr:col>2</xdr:col>
      <xdr:colOff>746810</xdr:colOff>
      <xdr:row>8</xdr:row>
      <xdr:rowOff>54459</xdr:rowOff>
    </xdr:to>
    <xdr:sp macro="" textlink="'Family Tree'!K244">
      <xdr:nvSpPr>
        <xdr:cNvPr id="12" name="Grandfather" descr="&quot;&quot;" title="Father's father">
          <a:extLst>
            <a:ext uri="{FF2B5EF4-FFF2-40B4-BE49-F238E27FC236}">
              <a16:creationId xmlns:a16="http://schemas.microsoft.com/office/drawing/2014/main" id="{00000000-0008-0000-0A00-00000C000000}"/>
            </a:ext>
          </a:extLst>
        </xdr:cNvPr>
        <xdr:cNvSpPr/>
      </xdr:nvSpPr>
      <xdr:spPr>
        <a:xfrm>
          <a:off x="715612" y="2245941"/>
          <a:ext cx="2211365" cy="824768"/>
        </a:xfrm>
        <a:prstGeom prst="rect">
          <a:avLst/>
        </a:prstGeom>
        <a:solidFill>
          <a:schemeClr val="accent4"/>
        </a:solidFill>
        <a:ln w="6350">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tIns="45720" rtlCol="0" anchor="ctr"/>
        <a:lstStyle/>
        <a:p>
          <a:pPr marL="0" marR="0" indent="0" algn="ctr">
            <a:spcBef>
              <a:spcPts val="0"/>
            </a:spcBef>
            <a:spcAft>
              <a:spcPts val="0"/>
            </a:spcAft>
          </a:pPr>
          <a:fld id="{F03B21FA-CE03-4A84-89F9-53ECAA51D4BD}" type="TxLink">
            <a:rPr lang="en-US" sz="1600" b="0" i="0" u="none" strike="noStrike">
              <a:solidFill>
                <a:srgbClr val="FFFFFF"/>
              </a:solidFill>
              <a:latin typeface="Cambria"/>
              <a:ea typeface="Cambria"/>
              <a:cs typeface="+mn-cs"/>
            </a:rPr>
            <a:pPr marL="0" marR="0" indent="0" algn="ctr">
              <a:spcBef>
                <a:spcPts val="0"/>
              </a:spcBef>
              <a:spcAft>
                <a:spcPts val="0"/>
              </a:spcAft>
            </a:pPr>
            <a:t>David Henry Magee                                                                                                                                                      B approx 1819 - D Aug 2, 1864</a:t>
          </a:fld>
          <a:endParaRPr lang="en-US" sz="1100" b="0">
            <a:solidFill>
              <a:schemeClr val="bg1"/>
            </a:solidFill>
            <a:latin typeface="+mj-lt"/>
            <a:ea typeface="+mn-ea"/>
            <a:cs typeface="+mn-cs"/>
          </a:endParaRPr>
        </a:p>
      </xdr:txBody>
    </xdr:sp>
    <xdr:clientData/>
  </xdr:twoCellAnchor>
  <xdr:twoCellAnchor>
    <xdr:from>
      <xdr:col>2</xdr:col>
      <xdr:colOff>814528</xdr:colOff>
      <xdr:row>5</xdr:row>
      <xdr:rowOff>108108</xdr:rowOff>
    </xdr:from>
    <xdr:to>
      <xdr:col>4</xdr:col>
      <xdr:colOff>31750</xdr:colOff>
      <xdr:row>8</xdr:row>
      <xdr:rowOff>54459</xdr:rowOff>
    </xdr:to>
    <xdr:sp macro="" textlink="'Family Tree'!K251">
      <xdr:nvSpPr>
        <xdr:cNvPr id="13" name="Grandmother" descr="&quot;&quot;" title="Father's mother">
          <a:extLst>
            <a:ext uri="{FF2B5EF4-FFF2-40B4-BE49-F238E27FC236}">
              <a16:creationId xmlns:a16="http://schemas.microsoft.com/office/drawing/2014/main" id="{00000000-0008-0000-0A00-00000D000000}"/>
            </a:ext>
          </a:extLst>
        </xdr:cNvPr>
        <xdr:cNvSpPr/>
      </xdr:nvSpPr>
      <xdr:spPr>
        <a:xfrm>
          <a:off x="2994695" y="2245941"/>
          <a:ext cx="2212305" cy="824768"/>
        </a:xfrm>
        <a:prstGeom prst="rect">
          <a:avLst/>
        </a:prstGeom>
        <a:solidFill>
          <a:schemeClr val="accent4"/>
        </a:solidFill>
        <a:ln w="6350">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tIns="45720" rtlCol="0" anchor="ctr"/>
        <a:lstStyle/>
        <a:p>
          <a:pPr marL="0" marR="0" indent="0" algn="ctr">
            <a:spcBef>
              <a:spcPts val="0"/>
            </a:spcBef>
            <a:spcAft>
              <a:spcPts val="0"/>
            </a:spcAft>
          </a:pPr>
          <a:fld id="{578A4BB9-EA4B-408F-A5EF-C63CF046D27B}" type="TxLink">
            <a:rPr lang="en-US" sz="1600" b="0" i="0" u="none" strike="noStrike">
              <a:solidFill>
                <a:srgbClr val="FFFFFF"/>
              </a:solidFill>
              <a:latin typeface="Cambria"/>
              <a:ea typeface="Cambria"/>
              <a:cs typeface="+mn-cs"/>
            </a:rPr>
            <a:pPr marL="0" marR="0" indent="0" algn="ctr">
              <a:spcBef>
                <a:spcPts val="0"/>
              </a:spcBef>
              <a:spcAft>
                <a:spcPts val="0"/>
              </a:spcAft>
            </a:pPr>
            <a:t>Martha Latimer                                                                                             B app 1814 to 1817-D Apr 11, 1881</a:t>
          </a:fld>
          <a:endParaRPr lang="en-US" sz="1100" b="0">
            <a:solidFill>
              <a:schemeClr val="bg1"/>
            </a:solidFill>
            <a:latin typeface="+mj-lt"/>
            <a:ea typeface="+mn-ea"/>
            <a:cs typeface="+mn-cs"/>
          </a:endParaRPr>
        </a:p>
      </xdr:txBody>
    </xdr:sp>
    <xdr:clientData/>
  </xdr:twoCellAnchor>
  <xdr:twoCellAnchor>
    <xdr:from>
      <xdr:col>1</xdr:col>
      <xdr:colOff>9582</xdr:colOff>
      <xdr:row>8</xdr:row>
      <xdr:rowOff>108008</xdr:rowOff>
    </xdr:from>
    <xdr:to>
      <xdr:col>4</xdr:col>
      <xdr:colOff>3561</xdr:colOff>
      <xdr:row>9</xdr:row>
      <xdr:rowOff>1202</xdr:rowOff>
    </xdr:to>
    <xdr:grpSp>
      <xdr:nvGrpSpPr>
        <xdr:cNvPr id="14" name="Group 13" descr="&quot;&quot;" title="Branch connector artwork">
          <a:extLst>
            <a:ext uri="{FF2B5EF4-FFF2-40B4-BE49-F238E27FC236}">
              <a16:creationId xmlns:a16="http://schemas.microsoft.com/office/drawing/2014/main" id="{00000000-0008-0000-0A00-00000E000000}"/>
            </a:ext>
          </a:extLst>
        </xdr:cNvPr>
        <xdr:cNvGrpSpPr/>
      </xdr:nvGrpSpPr>
      <xdr:grpSpPr>
        <a:xfrm>
          <a:off x="708082" y="3124258"/>
          <a:ext cx="4470729" cy="83694"/>
          <a:chOff x="711590" y="2824479"/>
          <a:chExt cx="4469720" cy="223406"/>
        </a:xfrm>
      </xdr:grpSpPr>
      <xdr:cxnSp macro="">
        <xdr:nvCxnSpPr>
          <xdr:cNvPr id="15" name="Line 4" descr="&quot;&quot;">
            <a:extLst>
              <a:ext uri="{FF2B5EF4-FFF2-40B4-BE49-F238E27FC236}">
                <a16:creationId xmlns:a16="http://schemas.microsoft.com/office/drawing/2014/main" id="{00000000-0008-0000-0A00-00000F000000}"/>
              </a:ext>
            </a:extLst>
          </xdr:cNvPr>
          <xdr:cNvCxnSpPr/>
        </xdr:nvCxnSpPr>
        <xdr:spPr>
          <a:xfrm>
            <a:off x="2946450" y="2824479"/>
            <a:ext cx="1" cy="223406"/>
          </a:xfrm>
          <a:prstGeom prst="line">
            <a:avLst/>
          </a:prstGeom>
          <a:ln w="9525">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6" name="Line 2" descr="&quot;&quot;">
            <a:extLst>
              <a:ext uri="{FF2B5EF4-FFF2-40B4-BE49-F238E27FC236}">
                <a16:creationId xmlns:a16="http://schemas.microsoft.com/office/drawing/2014/main" id="{00000000-0008-0000-0A00-000010000000}"/>
              </a:ext>
            </a:extLst>
          </xdr:cNvPr>
          <xdr:cNvCxnSpPr/>
        </xdr:nvCxnSpPr>
        <xdr:spPr>
          <a:xfrm>
            <a:off x="711590" y="2827860"/>
            <a:ext cx="4469720" cy="0"/>
          </a:xfrm>
          <a:prstGeom prst="line">
            <a:avLst/>
          </a:prstGeom>
          <a:ln w="9525">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1</xdr:col>
      <xdr:colOff>245980</xdr:colOff>
      <xdr:row>69</xdr:row>
      <xdr:rowOff>0</xdr:rowOff>
    </xdr:from>
    <xdr:to>
      <xdr:col>1</xdr:col>
      <xdr:colOff>1160380</xdr:colOff>
      <xdr:row>69</xdr:row>
      <xdr:rowOff>914400</xdr:rowOff>
    </xdr:to>
    <xdr:pic>
      <xdr:nvPicPr>
        <xdr:cNvPr id="20" name="Child photo 2" descr="To change this photo, right-click photo and then click Change Picture." title="Photo Placeholder">
          <a:extLst>
            <a:ext uri="{FF2B5EF4-FFF2-40B4-BE49-F238E27FC236}">
              <a16:creationId xmlns:a16="http://schemas.microsoft.com/office/drawing/2014/main" id="{00000000-0008-0000-0A00-00001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41305" y="10750563"/>
          <a:ext cx="914400" cy="914400"/>
        </a:xfrm>
        <a:prstGeom prst="rect">
          <a:avLst/>
        </a:prstGeom>
        <a:ln>
          <a:noFill/>
        </a:ln>
      </xdr:spPr>
    </xdr:pic>
    <xdr:clientData/>
  </xdr:twoCellAnchor>
  <xdr:twoCellAnchor editAs="oneCell">
    <xdr:from>
      <xdr:col>7</xdr:col>
      <xdr:colOff>650110</xdr:colOff>
      <xdr:row>0</xdr:row>
      <xdr:rowOff>359973</xdr:rowOff>
    </xdr:from>
    <xdr:to>
      <xdr:col>7</xdr:col>
      <xdr:colOff>1465040</xdr:colOff>
      <xdr:row>1</xdr:row>
      <xdr:rowOff>389535</xdr:rowOff>
    </xdr:to>
    <xdr:sp macro="" textlink="">
      <xdr:nvSpPr>
        <xdr:cNvPr id="25" name="Back" descr="Click to return to tree" title="Back to Tree">
          <a:hlinkClick xmlns:r="http://schemas.openxmlformats.org/officeDocument/2006/relationships" r:id="rId3" tooltip="Click to return to tree"/>
          <a:extLst>
            <a:ext uri="{FF2B5EF4-FFF2-40B4-BE49-F238E27FC236}">
              <a16:creationId xmlns:a16="http://schemas.microsoft.com/office/drawing/2014/main" id="{00000000-0008-0000-0A00-000019000000}"/>
            </a:ext>
          </a:extLst>
        </xdr:cNvPr>
        <xdr:cNvSpPr/>
      </xdr:nvSpPr>
      <xdr:spPr>
        <a:xfrm>
          <a:off x="9910527" y="359973"/>
          <a:ext cx="814930" cy="823312"/>
        </a:xfrm>
        <a:prstGeom prst="ellipse">
          <a:avLst/>
        </a:prstGeom>
        <a:solidFill>
          <a:schemeClr val="bg1">
            <a:lumMod val="75000"/>
          </a:schemeClr>
        </a:solidFill>
        <a:ln w="6350">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050" b="0" i="0" u="none" strike="noStrike" kern="0" cap="none" spc="0" normalizeH="0" baseline="0" noProof="0">
              <a:ln>
                <a:noFill/>
              </a:ln>
              <a:solidFill>
                <a:schemeClr val="bg2"/>
              </a:solidFill>
              <a:effectLst/>
              <a:uLnTx/>
              <a:uFillTx/>
              <a:latin typeface="+mj-lt"/>
              <a:ea typeface="+mn-ea"/>
              <a:cs typeface="+mn-cs"/>
            </a:rPr>
            <a:t>BACK TO TREE</a:t>
          </a:r>
        </a:p>
      </xdr:txBody>
    </xdr:sp>
    <xdr:clientData fPrintsWithSheet="0"/>
  </xdr:twoCellAnchor>
  <xdr:oneCellAnchor>
    <xdr:from>
      <xdr:col>1</xdr:col>
      <xdr:colOff>245980</xdr:colOff>
      <xdr:row>63</xdr:row>
      <xdr:rowOff>52239</xdr:rowOff>
    </xdr:from>
    <xdr:ext cx="914400" cy="914400"/>
    <xdr:pic>
      <xdr:nvPicPr>
        <xdr:cNvPr id="21" name="Child photo 1" descr="To change this photo, right-click photo and then click Change Picture." title="Photo Placeholder">
          <a:extLst>
            <a:ext uri="{FF2B5EF4-FFF2-40B4-BE49-F238E27FC236}">
              <a16:creationId xmlns:a16="http://schemas.microsoft.com/office/drawing/2014/main" id="{668776A8-1C21-4D35-AF66-CA3084F9447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44480" y="11619822"/>
          <a:ext cx="914400" cy="914400"/>
        </a:xfrm>
        <a:prstGeom prst="rect">
          <a:avLst/>
        </a:prstGeom>
        <a:ln>
          <a:noFill/>
        </a:ln>
      </xdr:spPr>
    </xdr:pic>
    <xdr:clientData/>
  </xdr:oneCellAnchor>
  <xdr:oneCellAnchor>
    <xdr:from>
      <xdr:col>1</xdr:col>
      <xdr:colOff>245980</xdr:colOff>
      <xdr:row>66</xdr:row>
      <xdr:rowOff>0</xdr:rowOff>
    </xdr:from>
    <xdr:ext cx="914400" cy="914400"/>
    <xdr:pic>
      <xdr:nvPicPr>
        <xdr:cNvPr id="22" name="Photo placeholder 2" descr="To change this photo, right-click photo and then click Change Picture." title="Photo Placeholder">
          <a:extLst>
            <a:ext uri="{FF2B5EF4-FFF2-40B4-BE49-F238E27FC236}">
              <a16:creationId xmlns:a16="http://schemas.microsoft.com/office/drawing/2014/main" id="{FF5E129E-DC20-4462-852C-78BCC432EC1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44480" y="13578417"/>
          <a:ext cx="914400" cy="914400"/>
        </a:xfrm>
        <a:prstGeom prst="rect">
          <a:avLst/>
        </a:prstGeom>
      </xdr:spPr>
    </xdr:pic>
    <xdr:clientData/>
  </xdr:oneCellAnchor>
  <xdr:oneCellAnchor>
    <xdr:from>
      <xdr:col>1</xdr:col>
      <xdr:colOff>245980</xdr:colOff>
      <xdr:row>66</xdr:row>
      <xdr:rowOff>0</xdr:rowOff>
    </xdr:from>
    <xdr:ext cx="914400" cy="914400"/>
    <xdr:pic>
      <xdr:nvPicPr>
        <xdr:cNvPr id="26" name="Child photo 2" descr="To change this photo, right-click photo and then click Change Picture." title="Photo Placeholder">
          <a:extLst>
            <a:ext uri="{FF2B5EF4-FFF2-40B4-BE49-F238E27FC236}">
              <a16:creationId xmlns:a16="http://schemas.microsoft.com/office/drawing/2014/main" id="{C52431BF-B7B3-4B25-B153-580B9A9EA93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44480" y="13578417"/>
          <a:ext cx="914400" cy="914400"/>
        </a:xfrm>
        <a:prstGeom prst="rect">
          <a:avLst/>
        </a:prstGeom>
        <a:ln>
          <a:noFill/>
        </a:ln>
      </xdr:spPr>
    </xdr:pic>
    <xdr:clientData/>
  </xdr:oneCellAnchor>
  <xdr:oneCellAnchor>
    <xdr:from>
      <xdr:col>1</xdr:col>
      <xdr:colOff>245980</xdr:colOff>
      <xdr:row>66</xdr:row>
      <xdr:rowOff>0</xdr:rowOff>
    </xdr:from>
    <xdr:ext cx="914400" cy="914400"/>
    <xdr:pic>
      <xdr:nvPicPr>
        <xdr:cNvPr id="27" name="Child photo 2" descr="To change this photo, right-click photo and then click Change Picture." title="Photo Placeholder">
          <a:extLst>
            <a:ext uri="{FF2B5EF4-FFF2-40B4-BE49-F238E27FC236}">
              <a16:creationId xmlns:a16="http://schemas.microsoft.com/office/drawing/2014/main" id="{DEA1EFFD-F493-4634-BED6-B4272B11B37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44480" y="13578417"/>
          <a:ext cx="914400" cy="914400"/>
        </a:xfrm>
        <a:prstGeom prst="rect">
          <a:avLst/>
        </a:prstGeom>
        <a:ln>
          <a:noFill/>
        </a:ln>
      </xdr:spPr>
    </xdr:pic>
    <xdr:clientData/>
  </xdr:oneCellAnchor>
  <xdr:oneCellAnchor>
    <xdr:from>
      <xdr:col>1</xdr:col>
      <xdr:colOff>245980</xdr:colOff>
      <xdr:row>68</xdr:row>
      <xdr:rowOff>0</xdr:rowOff>
    </xdr:from>
    <xdr:ext cx="914400" cy="914400"/>
    <xdr:pic>
      <xdr:nvPicPr>
        <xdr:cNvPr id="28" name="Photo placeholder 2" descr="To change this photo, right-click photo and then click Change Picture." title="Photo Placeholder">
          <a:extLst>
            <a:ext uri="{FF2B5EF4-FFF2-40B4-BE49-F238E27FC236}">
              <a16:creationId xmlns:a16="http://schemas.microsoft.com/office/drawing/2014/main" id="{C5591E87-90B5-49A2-92FA-36ECF513D03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44480" y="16647583"/>
          <a:ext cx="914400" cy="914400"/>
        </a:xfrm>
        <a:prstGeom prst="rect">
          <a:avLst/>
        </a:prstGeom>
      </xdr:spPr>
    </xdr:pic>
    <xdr:clientData/>
  </xdr:oneCellAnchor>
  <xdr:oneCellAnchor>
    <xdr:from>
      <xdr:col>1</xdr:col>
      <xdr:colOff>245980</xdr:colOff>
      <xdr:row>68</xdr:row>
      <xdr:rowOff>0</xdr:rowOff>
    </xdr:from>
    <xdr:ext cx="914400" cy="914400"/>
    <xdr:pic>
      <xdr:nvPicPr>
        <xdr:cNvPr id="29" name="Child photo 2" descr="To change this photo, right-click photo and then click Change Picture." title="Photo Placeholder">
          <a:extLst>
            <a:ext uri="{FF2B5EF4-FFF2-40B4-BE49-F238E27FC236}">
              <a16:creationId xmlns:a16="http://schemas.microsoft.com/office/drawing/2014/main" id="{1924F2B1-F8DF-4DEB-84E2-931B9A4016F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44480" y="16647583"/>
          <a:ext cx="914400" cy="914400"/>
        </a:xfrm>
        <a:prstGeom prst="rect">
          <a:avLst/>
        </a:prstGeom>
        <a:ln>
          <a:noFill/>
        </a:ln>
      </xdr:spPr>
    </xdr:pic>
    <xdr:clientData/>
  </xdr:oneCellAnchor>
  <xdr:oneCellAnchor>
    <xdr:from>
      <xdr:col>1</xdr:col>
      <xdr:colOff>245980</xdr:colOff>
      <xdr:row>68</xdr:row>
      <xdr:rowOff>0</xdr:rowOff>
    </xdr:from>
    <xdr:ext cx="914400" cy="914400"/>
    <xdr:pic>
      <xdr:nvPicPr>
        <xdr:cNvPr id="30" name="Child photo 2" descr="To change this photo, right-click photo and then click Change Picture." title="Photo Placeholder">
          <a:extLst>
            <a:ext uri="{FF2B5EF4-FFF2-40B4-BE49-F238E27FC236}">
              <a16:creationId xmlns:a16="http://schemas.microsoft.com/office/drawing/2014/main" id="{7F6FD15F-19AA-47AC-9573-72B7739AF4A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44480" y="16647583"/>
          <a:ext cx="914400" cy="914400"/>
        </a:xfrm>
        <a:prstGeom prst="rect">
          <a:avLst/>
        </a:prstGeom>
        <a:ln>
          <a:noFill/>
        </a:ln>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PaternalGrandparentsChildren" displayName="PaternalGrandparentsChildren" ref="B32:H37" totalsRowShown="0">
  <tableColumns count="7">
    <tableColumn id="1" xr3:uid="{00000000-0010-0000-0100-000001000000}" name="CHILDREN"/>
    <tableColumn id="2" xr3:uid="{00000000-0010-0000-0100-000002000000}" name="NAME" dataDxfId="225"/>
    <tableColumn id="4" xr3:uid="{00000000-0010-0000-0100-000004000000}" name="RELATIONSHIP" dataDxfId="224"/>
    <tableColumn id="5" xr3:uid="{00000000-0010-0000-0100-000005000000}" name="BIRTH" dataDxfId="223"/>
    <tableColumn id="9" xr3:uid="{00000000-0010-0000-0100-000009000000}" name="BIRTH LOCATION" dataDxfId="222"/>
    <tableColumn id="7" xr3:uid="{00000000-0010-0000-0100-000007000000}" name="DEATH" dataDxfId="221"/>
    <tableColumn id="3" xr3:uid="{00000000-0010-0000-0100-000003000000}" name="DEATH LOCATION" dataDxfId="220"/>
  </tableColumns>
  <tableStyleInfo name="Children" showFirstColumn="1" showLastColumn="0" showRowStripes="1" showColumnStripes="0"/>
  <extLst>
    <ext xmlns:x14="http://schemas.microsoft.com/office/spreadsheetml/2009/9/main" uri="{504A1905-F514-4f6f-8877-14C23A59335A}">
      <x14:table altText="Children Details" altTextSummary="List of children names along with relationship, birth, birth location, death, and death location."/>
    </ext>
  </extLst>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6E50BD11-504A-4C4A-A458-B2EB470D222A}" name="MaternalGrandparentsChildren5182224" displayName="MaternalGrandparentsChildren5182224" ref="B38:I44" totalsRowShown="0">
  <tableColumns count="8">
    <tableColumn id="1" xr3:uid="{9D7E51BF-1E60-4D46-8E42-D019DD87B198}" name="CHILDREN" dataDxfId="164"/>
    <tableColumn id="2" xr3:uid="{16EE17D7-7412-47D2-8F63-4041C8454FFD}" name="NAME" dataDxfId="163"/>
    <tableColumn id="4" xr3:uid="{8ED2F30D-7DDE-410C-902F-2F4FD9089780}" name="RELATIONSHIP" dataDxfId="162"/>
    <tableColumn id="5" xr3:uid="{3A09048F-69F2-453A-9BBD-6842AA12A9FD}" name="BIRTH" dataDxfId="161"/>
    <tableColumn id="9" xr3:uid="{4EFF8C24-E276-48E2-B12B-D19264EFEB24}" name="BIRTH LOCATION" dataDxfId="160"/>
    <tableColumn id="7" xr3:uid="{49C43E0D-5157-4722-97B8-90CDE474A657}" name="DEATH" dataDxfId="159"/>
    <tableColumn id="3" xr3:uid="{64F664CC-81CC-40BD-90CD-8184A651943B}" name="DEATH LOCATION" dataDxfId="158"/>
    <tableColumn id="6" xr3:uid="{3BF4331E-8C73-47A1-8D91-EBD1836689D2}" name="COMMENTS" dataDxfId="157"/>
  </tableColumns>
  <tableStyleInfo name="Children" showFirstColumn="1" showLastColumn="0" showRowStripes="1" showColumnStripes="0"/>
  <extLst>
    <ext xmlns:x14="http://schemas.microsoft.com/office/spreadsheetml/2009/9/main" uri="{504A1905-F514-4f6f-8877-14C23A59335A}">
      <x14:table altText="Children Details" altTextSummary="List of children names along with relationship, birth, birth location, death, and death location."/>
    </ext>
  </extLst>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616B5CE5-2182-43A2-831B-4E6E446AC4C8}" name="MaternalGrandparentsChildren51822" displayName="MaternalGrandparentsChildren51822" ref="B50:I61" totalsRowShown="0">
  <tableColumns count="8">
    <tableColumn id="1" xr3:uid="{24AFA8FD-ADB5-4CD3-A6E1-C6D85C50EEA1}" name="CHILDREN"/>
    <tableColumn id="2" xr3:uid="{E87862BA-B5DD-4D45-A640-00C5C48860D6}" name="NAME" dataDxfId="156">
      <calculatedColumnFormula>PGrandfather</calculatedColumnFormula>
    </tableColumn>
    <tableColumn id="4" xr3:uid="{F357AF53-5127-49B9-9181-4E6F1C86BE8D}" name="RELATIONSHIP" dataDxfId="155"/>
    <tableColumn id="5" xr3:uid="{418F6B9A-52CB-484D-86A9-C3EFB459C23A}" name="BIRTH" dataDxfId="154"/>
    <tableColumn id="9" xr3:uid="{3863CCDB-8891-4860-B53B-6A978EE943C1}" name="BIRTH LOCATION" dataDxfId="153"/>
    <tableColumn id="7" xr3:uid="{9AE048D3-B1B6-4DF5-93D1-337965A5A332}" name="DEATH" dataDxfId="152"/>
    <tableColumn id="3" xr3:uid="{E6871F83-1CD4-45B0-8139-D9FB6D8B84B4}" name="DEATH LOCATION" dataDxfId="151"/>
    <tableColumn id="6" xr3:uid="{791C49AE-9D46-4532-8505-607516A77E94}" name="COMMENTS" dataDxfId="150"/>
  </tableColumns>
  <tableStyleInfo name="Children" showFirstColumn="1" showLastColumn="0" showRowStripes="1" showColumnStripes="0"/>
  <extLst>
    <ext xmlns:x14="http://schemas.microsoft.com/office/spreadsheetml/2009/9/main" uri="{504A1905-F514-4f6f-8877-14C23A59335A}">
      <x14:table altText="Children Details" altTextSummary="List of children names along with relationship, birth, birth location, death, and death location."/>
    </ext>
  </extLst>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8000000}" name="PaternalGrandparentsChildren7" displayName="PaternalGrandparentsChildren7" ref="B50:I60" totalsRowShown="0">
  <tableColumns count="8">
    <tableColumn id="1" xr3:uid="{00000000-0010-0000-0800-000001000000}" name="CHILDREN"/>
    <tableColumn id="2" xr3:uid="{00000000-0010-0000-0800-000002000000}" name="NAME" dataDxfId="149"/>
    <tableColumn id="4" xr3:uid="{00000000-0010-0000-0800-000004000000}" name="RELATIONSHIP" dataDxfId="148"/>
    <tableColumn id="5" xr3:uid="{00000000-0010-0000-0800-000005000000}" name="BIRTH" dataDxfId="147"/>
    <tableColumn id="9" xr3:uid="{00000000-0010-0000-0800-000009000000}" name="BIRTH LOCATION" dataDxfId="146"/>
    <tableColumn id="7" xr3:uid="{00000000-0010-0000-0800-000007000000}" name="DEATH" dataDxfId="145"/>
    <tableColumn id="3" xr3:uid="{00000000-0010-0000-0800-000003000000}" name="DEATH LOCATION" dataDxfId="144"/>
    <tableColumn id="6" xr3:uid="{00000000-0010-0000-0800-000006000000}" name="NOTES" dataDxfId="143"/>
  </tableColumns>
  <tableStyleInfo name="Children" showFirstColumn="1" showLastColumn="0" showRowStripes="1" showColumnStripes="0"/>
  <extLst>
    <ext xmlns:x14="http://schemas.microsoft.com/office/spreadsheetml/2009/9/main" uri="{504A1905-F514-4f6f-8877-14C23A59335A}">
      <x14:table altText="Children Details" altTextSummary="List of children names along with relationship, birth, birth location, death, and death location."/>
    </ext>
  </extLst>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9000000}" name="MaternalGrandparentsChildren5121591114" displayName="MaternalGrandparentsChildren5121591114" ref="B27:I36" totalsRowShown="0">
  <tableColumns count="8">
    <tableColumn id="1" xr3:uid="{00000000-0010-0000-0900-000001000000}" name="CHILDREN"/>
    <tableColumn id="2" xr3:uid="{00000000-0010-0000-0900-000002000000}" name="NAME" dataDxfId="142"/>
    <tableColumn id="4" xr3:uid="{00000000-0010-0000-0900-000004000000}" name="RELATIONSHIP" dataDxfId="141"/>
    <tableColumn id="5" xr3:uid="{00000000-0010-0000-0900-000005000000}" name="BIRTH" dataDxfId="140"/>
    <tableColumn id="9" xr3:uid="{00000000-0010-0000-0900-000009000000}" name="BIRTH LOCATION" dataDxfId="139"/>
    <tableColumn id="7" xr3:uid="{00000000-0010-0000-0900-000007000000}" name="DEATH" dataDxfId="138"/>
    <tableColumn id="3" xr3:uid="{00000000-0010-0000-0900-000003000000}" name="DEATH LOCATION" dataDxfId="137"/>
    <tableColumn id="6" xr3:uid="{00000000-0010-0000-0900-000006000000}" name="NOTES" dataDxfId="136"/>
  </tableColumns>
  <tableStyleInfo name="Children" showFirstColumn="1" showLastColumn="0" showRowStripes="1" showColumnStripes="0"/>
  <extLst>
    <ext xmlns:x14="http://schemas.microsoft.com/office/spreadsheetml/2009/9/main" uri="{504A1905-F514-4f6f-8877-14C23A59335A}">
      <x14:table altText="Children Details" altTextSummary="List of children names along with relationship, birth, birth location, death, and death location."/>
    </ext>
  </extLst>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A000000}" name="MaternalGrandparentsChildren51215911" displayName="MaternalGrandparentsChildren51215911" ref="B27:I37" totalsRowShown="0" headerRowDxfId="135">
  <tableColumns count="8">
    <tableColumn id="1" xr3:uid="{00000000-0010-0000-0A00-000001000000}" name="CHILDREN"/>
    <tableColumn id="2" xr3:uid="{00000000-0010-0000-0A00-000002000000}" name="NAME" dataDxfId="134"/>
    <tableColumn id="4" xr3:uid="{00000000-0010-0000-0A00-000004000000}" name="RELATIONSHIP" dataDxfId="133"/>
    <tableColumn id="5" xr3:uid="{00000000-0010-0000-0A00-000005000000}" name="BIRTH" dataDxfId="132"/>
    <tableColumn id="9" xr3:uid="{00000000-0010-0000-0A00-000009000000}" name="BIRTH LOCATION" dataDxfId="131"/>
    <tableColumn id="7" xr3:uid="{00000000-0010-0000-0A00-000007000000}" name="DEATH" dataDxfId="130"/>
    <tableColumn id="3" xr3:uid="{00000000-0010-0000-0A00-000003000000}" name="DEATH LOCATION" dataDxfId="129"/>
    <tableColumn id="6" xr3:uid="{00000000-0010-0000-0A00-000006000000}" name="NOTES" dataDxfId="128"/>
  </tableColumns>
  <tableStyleInfo name="Children" showFirstColumn="1" showLastColumn="0" showRowStripes="1" showColumnStripes="0"/>
  <extLst>
    <ext xmlns:x14="http://schemas.microsoft.com/office/spreadsheetml/2009/9/main" uri="{504A1905-F514-4f6f-8877-14C23A59335A}">
      <x14:table altText="Children Details" altTextSummary="List of children names along with relationship, birth, birth location, death, and death location."/>
    </ext>
  </extLst>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B000000}" name="PaternalGrandparentsChildren76" displayName="PaternalGrandparentsChildren76" ref="B49:I59" totalsRowShown="0">
  <tableColumns count="8">
    <tableColumn id="1" xr3:uid="{00000000-0010-0000-0B00-000001000000}" name="CHILDREN"/>
    <tableColumn id="2" xr3:uid="{00000000-0010-0000-0B00-000002000000}" name="NAME" dataDxfId="127"/>
    <tableColumn id="4" xr3:uid="{00000000-0010-0000-0B00-000004000000}" name="RELATIONSHIP" dataDxfId="126"/>
    <tableColumn id="5" xr3:uid="{00000000-0010-0000-0B00-000005000000}" name="BIRTH" dataDxfId="125"/>
    <tableColumn id="9" xr3:uid="{00000000-0010-0000-0B00-000009000000}" name="BIRTH LOCATION" dataDxfId="124"/>
    <tableColumn id="7" xr3:uid="{00000000-0010-0000-0B00-000007000000}" name="DEATH" dataDxfId="123"/>
    <tableColumn id="3" xr3:uid="{00000000-0010-0000-0B00-000003000000}" name="DEATH LOCATION" dataDxfId="122"/>
    <tableColumn id="6" xr3:uid="{00000000-0010-0000-0B00-000006000000}" name="NOTES" dataDxfId="121"/>
  </tableColumns>
  <tableStyleInfo name="Children" showFirstColumn="1" showLastColumn="0" showRowStripes="1" showColumnStripes="0"/>
  <extLst>
    <ext xmlns:x14="http://schemas.microsoft.com/office/spreadsheetml/2009/9/main" uri="{504A1905-F514-4f6f-8877-14C23A59335A}">
      <x14:table altText="Children Details" altTextSummary="List of children names along with relationship, birth, birth location, death, and death location."/>
    </ext>
  </extLst>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0D000000}" name="MaternalGrandparentsChildren51215911820" displayName="MaternalGrandparentsChildren51215911820" ref="B27:I33" totalsRowShown="0">
  <tableColumns count="8">
    <tableColumn id="1" xr3:uid="{00000000-0010-0000-0D00-000001000000}" name="CHILDREN"/>
    <tableColumn id="2" xr3:uid="{00000000-0010-0000-0D00-000002000000}" name="NAME" dataDxfId="120"/>
    <tableColumn id="4" xr3:uid="{00000000-0010-0000-0D00-000004000000}" name="RELATIONSHIP" dataDxfId="119"/>
    <tableColumn id="5" xr3:uid="{00000000-0010-0000-0D00-000005000000}" name="BIRTH" dataDxfId="118"/>
    <tableColumn id="9" xr3:uid="{00000000-0010-0000-0D00-000009000000}" name="BIRTH LOCATION" dataDxfId="117"/>
    <tableColumn id="7" xr3:uid="{00000000-0010-0000-0D00-000007000000}" name="DEATH" dataDxfId="116"/>
    <tableColumn id="3" xr3:uid="{00000000-0010-0000-0D00-000003000000}" name="DEATH LOCATION" dataDxfId="115"/>
    <tableColumn id="6" xr3:uid="{00000000-0010-0000-0D00-000006000000}" name="NOTES" dataDxfId="114"/>
  </tableColumns>
  <tableStyleInfo name="Children" showFirstColumn="1" showLastColumn="0" showRowStripes="1" showColumnStripes="0"/>
  <extLst>
    <ext xmlns:x14="http://schemas.microsoft.com/office/spreadsheetml/2009/9/main" uri="{504A1905-F514-4f6f-8877-14C23A59335A}">
      <x14:table altText="Children Details" altTextSummary="List of children names along with relationship, birth, birth location, death, and death location."/>
    </ext>
  </extLst>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C000000}" name="MaternalGrandparentsChildren512159118" displayName="MaternalGrandparentsChildren512159118" ref="B27:I33" totalsRowShown="0">
  <tableColumns count="8">
    <tableColumn id="1" xr3:uid="{00000000-0010-0000-0C00-000001000000}" name="CHILDREN"/>
    <tableColumn id="2" xr3:uid="{00000000-0010-0000-0C00-000002000000}" name="NAME" dataDxfId="113"/>
    <tableColumn id="4" xr3:uid="{00000000-0010-0000-0C00-000004000000}" name="RELATIONSHIP" dataDxfId="112"/>
    <tableColumn id="5" xr3:uid="{00000000-0010-0000-0C00-000005000000}" name="BIRTH" dataDxfId="111"/>
    <tableColumn id="9" xr3:uid="{00000000-0010-0000-0C00-000009000000}" name="BIRTH LOCATION" dataDxfId="110"/>
    <tableColumn id="7" xr3:uid="{00000000-0010-0000-0C00-000007000000}" name="DEATH" dataDxfId="109"/>
    <tableColumn id="3" xr3:uid="{00000000-0010-0000-0C00-000003000000}" name="DEATH LOCATION" dataDxfId="108"/>
    <tableColumn id="6" xr3:uid="{00000000-0010-0000-0C00-000006000000}" name="NOTES" dataDxfId="107"/>
  </tableColumns>
  <tableStyleInfo name="Children" showFirstColumn="1" showLastColumn="0" showRowStripes="1" showColumnStripes="0"/>
  <extLst>
    <ext xmlns:x14="http://schemas.microsoft.com/office/spreadsheetml/2009/9/main" uri="{504A1905-F514-4f6f-8877-14C23A59335A}">
      <x14:table altText="Children Details" altTextSummary="List of children names along with relationship, birth, birth location, death, and death location."/>
    </ext>
  </extLst>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E5DF1589-5E50-4AC8-AC1B-9C6B2E1AB586}" name="MaternalGrandparentsChildren51215911821" displayName="MaternalGrandparentsChildren51215911821" ref="B29:I35" totalsRowShown="0">
  <tableColumns count="8">
    <tableColumn id="1" xr3:uid="{5B44671B-A0E2-4887-93A3-7329B84E68A0}" name="CHILDREN"/>
    <tableColumn id="2" xr3:uid="{3D74A65B-9AFB-46CE-B029-C8E8DD4CBEE1}" name="NAME" dataDxfId="106"/>
    <tableColumn id="4" xr3:uid="{49AED005-8D93-41F2-BFA6-02310DC2079E}" name="RELATIONSHIP" dataDxfId="105"/>
    <tableColumn id="5" xr3:uid="{B52D23F1-0183-4C54-BB35-3795EF4B40C2}" name="BIRTH" dataDxfId="104"/>
    <tableColumn id="9" xr3:uid="{88F7E66C-497B-4D05-A079-35AED27D1B29}" name="BIRTH LOCATION" dataDxfId="103"/>
    <tableColumn id="7" xr3:uid="{D1CE119A-6F48-4732-9B4F-2F323EC8EEF9}" name="DEATH" dataDxfId="102"/>
    <tableColumn id="3" xr3:uid="{027DC2DF-A137-49A3-AB30-0C17C759A808}" name="DEATH LOCATION" dataDxfId="101"/>
    <tableColumn id="6" xr3:uid="{6E0ED8AE-F895-4EA7-8872-0D4514EF96B2}" name="NOTES" dataDxfId="100"/>
  </tableColumns>
  <tableStyleInfo name="Children" showFirstColumn="1" showLastColumn="0" showRowStripes="1" showColumnStripes="0"/>
  <extLst>
    <ext xmlns:x14="http://schemas.microsoft.com/office/spreadsheetml/2009/9/main" uri="{504A1905-F514-4f6f-8877-14C23A59335A}">
      <x14:table altText="Children Details" altTextSummary="List of children names along with relationship, birth, birth location, death, and death location."/>
    </ext>
  </extLst>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489CE3FC-F6C2-4FF1-97B1-F8A656CEA9E2}" name="MaternalGrandparentsChildren512159118212330" displayName="MaternalGrandparentsChildren512159118212330" ref="B34:I40" totalsRowShown="0">
  <tableColumns count="8">
    <tableColumn id="1" xr3:uid="{CDA83C97-5275-4B5A-983C-9D272CC2E0BE}" name="CHILDREN"/>
    <tableColumn id="2" xr3:uid="{EBBDA6B9-45CC-46BF-8333-8C285A2556C7}" name="NAME" dataDxfId="99"/>
    <tableColumn id="4" xr3:uid="{2277855D-1228-4764-82E1-B987FE8F37BE}" name="RELATIONSHIP" dataDxfId="98"/>
    <tableColumn id="5" xr3:uid="{F53BAD76-AEB0-44C7-9801-793602CBD581}" name="BIRTH" dataDxfId="97"/>
    <tableColumn id="9" xr3:uid="{0CB12384-8695-434A-8821-8D83321C5153}" name="BIRTH LOCATION" dataDxfId="96"/>
    <tableColumn id="7" xr3:uid="{992150BD-1898-4990-A783-4FBB7B4C7690}" name="DEATH" dataDxfId="95"/>
    <tableColumn id="3" xr3:uid="{15AFBF17-E84C-4BF1-8533-622635BA2017}" name="DEATH LOCATION" dataDxfId="94"/>
    <tableColumn id="6" xr3:uid="{18959824-6F6B-42E2-9F2E-B117012953A6}" name="COMMENTS" dataDxfId="93"/>
  </tableColumns>
  <tableStyleInfo name="Children" showFirstColumn="1" showLastColumn="0" showRowStripes="1" showColumnStripes="0"/>
  <extLst>
    <ext xmlns:x14="http://schemas.microsoft.com/office/spreadsheetml/2009/9/main" uri="{504A1905-F514-4f6f-8877-14C23A59335A}">
      <x14:table altText="Children Details" altTextSummary="List of children names along with relationship, birth, birth location, death, and death location."/>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MaternalGrandparentsChildren" displayName="MaternalGrandparentsChildren" ref="B43:H46" totalsRowShown="0">
  <tableColumns count="7">
    <tableColumn id="1" xr3:uid="{00000000-0010-0000-0200-000001000000}" name="CHILDREN"/>
    <tableColumn id="2" xr3:uid="{00000000-0010-0000-0200-000002000000}" name="NAME" dataDxfId="219">
      <calculatedColumnFormula>""&amp;Mother</calculatedColumnFormula>
    </tableColumn>
    <tableColumn id="4" xr3:uid="{00000000-0010-0000-0200-000004000000}" name="RELATIONSHIP" dataDxfId="218"/>
    <tableColumn id="5" xr3:uid="{00000000-0010-0000-0200-000005000000}" name="BIRTH" dataDxfId="217"/>
    <tableColumn id="9" xr3:uid="{00000000-0010-0000-0200-000009000000}" name="BIRTH LOCATION" dataDxfId="216"/>
    <tableColumn id="7" xr3:uid="{00000000-0010-0000-0200-000007000000}" name="DEATH" dataDxfId="215"/>
    <tableColumn id="3" xr3:uid="{00000000-0010-0000-0200-000003000000}" name="DEATH LOCATION" dataDxfId="214"/>
  </tableColumns>
  <tableStyleInfo name="Children" showFirstColumn="1" showLastColumn="0" showRowStripes="1" showColumnStripes="0"/>
  <extLst>
    <ext xmlns:x14="http://schemas.microsoft.com/office/spreadsheetml/2009/9/main" uri="{504A1905-F514-4f6f-8877-14C23A59335A}">
      <x14:table altText="Children Details" altTextSummary="List of children names along with relationship, birth, birth location, death, and death location."/>
    </ext>
  </extLst>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A247095A-6E69-4D3B-AEEA-DCE3F17844A4}" name="MaternalGrandparentsChildren51215911821233033" displayName="MaternalGrandparentsChildren51215911821233033" ref="B27:I31" totalsRowShown="0">
  <tableColumns count="8">
    <tableColumn id="1" xr3:uid="{B7DD00E7-9A85-4A97-A24B-CDFB1A08C404}" name="CHILDREN"/>
    <tableColumn id="2" xr3:uid="{4FA14138-D3D2-4AC6-8CD5-DF12780EE01F}" name="NAME" dataDxfId="92"/>
    <tableColumn id="4" xr3:uid="{CA0EF902-28EC-4F27-84D7-E4AEF6B27365}" name="RELATIONSHIP" dataDxfId="91"/>
    <tableColumn id="5" xr3:uid="{47B53C3C-116E-4AB8-9912-E1CDAE04A9D9}" name="BIRTH" dataDxfId="90"/>
    <tableColumn id="9" xr3:uid="{5392398C-ED17-42D3-A3BD-452EC6763AF0}" name="BIRTH LOCATION" dataDxfId="89"/>
    <tableColumn id="7" xr3:uid="{70676139-C768-455D-A100-671DEF528FE1}" name="DEATH" dataDxfId="88"/>
    <tableColumn id="3" xr3:uid="{D3159EBD-2B04-45B5-8471-C7BDBEDA28AE}" name="DEATH LOCATION" dataDxfId="87"/>
    <tableColumn id="6" xr3:uid="{E0ABDE7E-A586-4FD9-973D-EF1620AE7BC6}" name="COMMENTS" dataDxfId="86"/>
  </tableColumns>
  <tableStyleInfo name="Children" showFirstColumn="1" showLastColumn="0" showRowStripes="1" showColumnStripes="0"/>
  <extLst>
    <ext xmlns:x14="http://schemas.microsoft.com/office/spreadsheetml/2009/9/main" uri="{504A1905-F514-4f6f-8877-14C23A59335A}">
      <x14:table altText="Children Details" altTextSummary="List of children names along with relationship, birth, birth location, death, and death location."/>
    </ext>
  </extLst>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CAD6F0E5-6425-4E48-84BF-D4719A83AFE3}" name="MaternalGrandparentsChildren5121591182123303332" displayName="MaternalGrandparentsChildren5121591182123303332" ref="B36:I43" totalsRowShown="0">
  <tableColumns count="8">
    <tableColumn id="1" xr3:uid="{A07694EF-A887-4B73-8992-2FB955847D1D}" name="CHILDREN"/>
    <tableColumn id="2" xr3:uid="{8B8AF944-033A-4DC7-8577-5C40BA691235}" name="NAME" dataDxfId="85"/>
    <tableColumn id="4" xr3:uid="{32501ECD-FFA3-4205-8FA2-5232C9072F44}" name="RELATIONSHIP" dataDxfId="84"/>
    <tableColumn id="5" xr3:uid="{613349F0-5150-46D6-BBFD-89D80002C4D3}" name="BIRTH" dataDxfId="83"/>
    <tableColumn id="9" xr3:uid="{CD78DF87-263E-4C46-9C7C-2E813DA10020}" name="BIRTH LOCATION" dataDxfId="82"/>
    <tableColumn id="7" xr3:uid="{491C8657-4FC8-472E-A90E-1281DEAA62FC}" name="DEATH" dataDxfId="81"/>
    <tableColumn id="3" xr3:uid="{9D53A105-7F63-4CF1-889F-46B1E3CE8DBF}" name="DEATH LOCATION" dataDxfId="80"/>
    <tableColumn id="6" xr3:uid="{96EC4978-6FAD-4480-A3DC-BC89604B9A12}" name="COMMENTS" dataDxfId="79"/>
  </tableColumns>
  <tableStyleInfo name="Children" showFirstColumn="1" showLastColumn="0" showRowStripes="1" showColumnStripes="0"/>
  <extLst>
    <ext xmlns:x14="http://schemas.microsoft.com/office/spreadsheetml/2009/9/main" uri="{504A1905-F514-4f6f-8877-14C23A59335A}">
      <x14:table altText="Children Details" altTextSummary="List of children names along with relationship, birth, birth location, death, and death location."/>
    </ext>
  </extLst>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799B8C17-C6A5-4DAD-912B-C1A2C719C467}" name="MaternalGrandparentsChildren5121510263419" displayName="MaternalGrandparentsChildren5121510263419" ref="B26:I32" totalsRowShown="0">
  <tableColumns count="8">
    <tableColumn id="1" xr3:uid="{3DB0AA13-69E1-4B2B-8130-CB1E23555CEA}" name="CHILDREN"/>
    <tableColumn id="2" xr3:uid="{7E6F6923-D41B-400B-9983-7EC88A641258}" name="NAME" dataDxfId="78">
      <calculatedColumnFormula>MGrandmother</calculatedColumnFormula>
    </tableColumn>
    <tableColumn id="4" xr3:uid="{E218990C-E307-4B05-8EDC-C5B36ED049E5}" name="RELATIONSHIP" dataDxfId="77"/>
    <tableColumn id="5" xr3:uid="{C47AEBB3-9CBA-48FD-B1B5-1DA2F9BD8FE8}" name="BIRTH" dataDxfId="76"/>
    <tableColumn id="9" xr3:uid="{29D3BF4C-CC36-48F6-AF67-1748EBF2102F}" name="BIRTH LOCATION" dataDxfId="75"/>
    <tableColumn id="7" xr3:uid="{E0C235ED-70B9-4914-933E-D97F738DD30C}" name="DEATH" dataDxfId="74"/>
    <tableColumn id="3" xr3:uid="{85A9BEA1-02B0-494C-8BCC-0313AC542256}" name="DEATH LOCATION" dataDxfId="73"/>
    <tableColumn id="6" xr3:uid="{54E9A92D-0435-4FB7-9030-D7BCDE458508}" name="NOTES" dataDxfId="72"/>
  </tableColumns>
  <tableStyleInfo name="Children" showFirstColumn="1" showLastColumn="0" showRowStripes="1" showColumnStripes="0"/>
  <extLst>
    <ext xmlns:x14="http://schemas.microsoft.com/office/spreadsheetml/2009/9/main" uri="{504A1905-F514-4f6f-8877-14C23A59335A}">
      <x14:table altText="Children Details" altTextSummary="List of children names along with relationship, birth, birth location, death, and death location."/>
    </ext>
  </extLst>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BE01761D-69E9-4250-9F53-E43ABC8EBB6F}" name="MaternalGrandparentsChildren5121591182123" displayName="MaternalGrandparentsChildren5121591182123" ref="B29:I36" totalsRowShown="0">
  <tableColumns count="8">
    <tableColumn id="1" xr3:uid="{E425C11B-9581-4D15-A1AC-ED4CCE9C9340}" name="CHILDREN"/>
    <tableColumn id="2" xr3:uid="{41B15ACE-D8DF-4E07-A743-C88E4392628C}" name="NAME" dataDxfId="71"/>
    <tableColumn id="4" xr3:uid="{E4DF1865-9E74-4C84-B017-2AD18D338FD4}" name="RELATIONSHIP" dataDxfId="70"/>
    <tableColumn id="5" xr3:uid="{08B5FE6A-433D-41F6-AD70-EACD4B4AF284}" name="BIRTH" dataDxfId="69"/>
    <tableColumn id="9" xr3:uid="{8F25D2CF-0CC3-4CD9-A61D-6ECD99EA8875}" name="BIRTH LOCATION" dataDxfId="68"/>
    <tableColumn id="7" xr3:uid="{CCC334BB-B908-4200-99DC-9B27474A4A0E}" name="DEATH" dataDxfId="67"/>
    <tableColumn id="3" xr3:uid="{3B417EB6-746B-4393-B811-B31AD220F765}" name="DEATH LOCATION" dataDxfId="66"/>
    <tableColumn id="6" xr3:uid="{BB0684CC-C677-44DB-82D2-BB1289028BAD}" name="COMMENTS" dataDxfId="65"/>
  </tableColumns>
  <tableStyleInfo name="Children" showFirstColumn="1" showLastColumn="0" showRowStripes="1" showColumnStripes="0"/>
  <extLst>
    <ext xmlns:x14="http://schemas.microsoft.com/office/spreadsheetml/2009/9/main" uri="{504A1905-F514-4f6f-8877-14C23A59335A}">
      <x14:table altText="Children Details" altTextSummary="List of children names along with relationship, birth, birth location, death, and death location."/>
    </ext>
  </extLst>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C02E73B4-F99A-49AC-BE00-B885D25A2F30}" name="MaternalGrandparentsChildren512159118212325" displayName="MaternalGrandparentsChildren512159118212325" ref="B31:I40" totalsRowShown="0">
  <tableColumns count="8">
    <tableColumn id="1" xr3:uid="{D2D9D475-F5F1-46AD-8339-27B435295A4B}" name="CHILDREN"/>
    <tableColumn id="2" xr3:uid="{1FFC9FA6-D61C-4208-ABC4-F6B84241E0DC}" name="NAME" dataDxfId="64"/>
    <tableColumn id="4" xr3:uid="{FC6EC980-C8C1-4890-8498-3E261DB349B2}" name="RELATIONSHIP" dataDxfId="63"/>
    <tableColumn id="5" xr3:uid="{2C6A5947-6B37-4FA7-84CC-68767A6F776D}" name="BIRTH" dataDxfId="62"/>
    <tableColumn id="9" xr3:uid="{B2612309-96C7-424B-8762-EBA585633332}" name="BIRTH LOCATION" dataDxfId="61"/>
    <tableColumn id="7" xr3:uid="{0BF73B20-397E-4EC6-AB8F-62A85523A09D}" name="DEATH" dataDxfId="60"/>
    <tableColumn id="3" xr3:uid="{618D8016-D0AE-46BB-9DA0-28921279349D}" name="DEATH LOCATION" dataDxfId="59"/>
    <tableColumn id="6" xr3:uid="{74A13A0E-937B-4CA0-851E-47317D70F02C}" name="COMMENTS" dataDxfId="58"/>
  </tableColumns>
  <tableStyleInfo name="Children" showFirstColumn="1" showLastColumn="0" showRowStripes="1" showColumnStripes="0"/>
  <extLst>
    <ext xmlns:x14="http://schemas.microsoft.com/office/spreadsheetml/2009/9/main" uri="{504A1905-F514-4f6f-8877-14C23A59335A}">
      <x14:table altText="Children Details" altTextSummary="List of children names along with relationship, birth, birth location, death, and death location."/>
    </ext>
  </extLst>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427D37BF-301B-442C-B288-9F73F334141E}" name="MaternalGrandparentsChildren512159118161727" displayName="MaternalGrandparentsChildren512159118161727" ref="B30:I41" totalsRowShown="0" dataDxfId="57">
  <tableColumns count="8">
    <tableColumn id="1" xr3:uid="{78CAE0AF-FC7B-4726-8163-367B1A9EDD22}" name="CHILDREN" dataDxfId="56"/>
    <tableColumn id="2" xr3:uid="{0540B5E5-A3BF-402C-8123-BAD6AC561B7D}" name="NAME" dataDxfId="55"/>
    <tableColumn id="4" xr3:uid="{C74679AF-FFA2-4F10-A50B-803887D62DB5}" name="RELATIONSHIP" dataDxfId="54"/>
    <tableColumn id="5" xr3:uid="{95784A5A-0D6E-4AB6-AD2C-361631E3C007}" name="BIRTH" dataDxfId="53"/>
    <tableColumn id="9" xr3:uid="{230229F7-8B0C-481D-A4BE-2D03BE87C433}" name="BIRTH LOCATION" dataDxfId="52"/>
    <tableColumn id="7" xr3:uid="{CA2F1F7D-3E18-44CB-A42E-F9EF1C86324C}" name="DEATH" dataDxfId="51"/>
    <tableColumn id="3" xr3:uid="{A525B1C5-E14F-40E7-AFE7-30EE45A2640E}" name="DEATH LOCATION" dataDxfId="50"/>
    <tableColumn id="6" xr3:uid="{AAC4ECAB-CAB8-4B0A-A054-3A9EA2D80095}" name="NOTES" dataDxfId="49"/>
  </tableColumns>
  <tableStyleInfo name="Children" showFirstColumn="1" showLastColumn="0" showRowStripes="1" showColumnStripes="0"/>
  <extLst>
    <ext xmlns:x14="http://schemas.microsoft.com/office/spreadsheetml/2009/9/main" uri="{504A1905-F514-4f6f-8877-14C23A59335A}">
      <x14:table altText="Children Details" altTextSummary="List of children names along with relationship, birth, birth location, death, and death location."/>
    </ext>
  </extLst>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B8FA1AA6-34DF-400A-A227-D98FB7CF6924}" name="MaternalGrandparentsChildren51215911816172728" displayName="MaternalGrandparentsChildren51215911816172728" ref="B27:I34" totalsRowShown="0">
  <tableColumns count="8">
    <tableColumn id="1" xr3:uid="{0E365FE8-0AA1-4DDD-8557-3F9BDCE5D0A4}" name="CHILDREN"/>
    <tableColumn id="2" xr3:uid="{EDCBDE71-0C2A-4839-94BE-EECED1FAE40C}" name="NAME" dataDxfId="48"/>
    <tableColumn id="4" xr3:uid="{048A7202-4FB8-4A31-90A9-85D63B0A94B8}" name="RELATIONSHIP" dataDxfId="47"/>
    <tableColumn id="5" xr3:uid="{219F840C-E45C-4491-ABC7-FF799720EE70}" name="BIRTH" dataDxfId="46"/>
    <tableColumn id="9" xr3:uid="{437918CC-27FE-48CC-8442-2CCEB4AFAA3C}" name="BIRTH LOCATION" dataDxfId="45"/>
    <tableColumn id="7" xr3:uid="{E2DCE8F3-08BB-46A5-ADBC-B5074AE65836}" name="DEATH" dataDxfId="44"/>
    <tableColumn id="3" xr3:uid="{5976AD26-6556-4C5E-BA1C-53E097BDEE9C}" name="DEATH LOCATION" dataDxfId="43"/>
    <tableColumn id="6" xr3:uid="{43B1DA89-6614-49B4-B5DC-4B2EDA92D497}" name="NOTES" dataDxfId="42"/>
  </tableColumns>
  <tableStyleInfo name="Children" showFirstColumn="1" showLastColumn="0" showRowStripes="1" showColumnStripes="0"/>
  <extLst>
    <ext xmlns:x14="http://schemas.microsoft.com/office/spreadsheetml/2009/9/main" uri="{504A1905-F514-4f6f-8877-14C23A59335A}">
      <x14:table altText="Children Details" altTextSummary="List of children names along with relationship, birth, birth location, death, and death location."/>
    </ext>
  </extLst>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E000000}" name="MaternalGrandparentsChildren5121591181617" displayName="MaternalGrandparentsChildren5121591181617" ref="B31:I42" totalsRowShown="0">
  <tableColumns count="8">
    <tableColumn id="1" xr3:uid="{00000000-0010-0000-0E00-000001000000}" name="CHILDREN"/>
    <tableColumn id="2" xr3:uid="{00000000-0010-0000-0E00-000002000000}" name="NAME" dataDxfId="41"/>
    <tableColumn id="4" xr3:uid="{00000000-0010-0000-0E00-000004000000}" name="RELATIONSHIP" dataDxfId="40"/>
    <tableColumn id="5" xr3:uid="{00000000-0010-0000-0E00-000005000000}" name="BIRTH" dataDxfId="39"/>
    <tableColumn id="9" xr3:uid="{00000000-0010-0000-0E00-000009000000}" name="BIRTH LOCATION" dataDxfId="38"/>
    <tableColumn id="7" xr3:uid="{00000000-0010-0000-0E00-000007000000}" name="DEATH" dataDxfId="37"/>
    <tableColumn id="3" xr3:uid="{00000000-0010-0000-0E00-000003000000}" name="DEATH LOCATION" dataDxfId="36"/>
    <tableColumn id="6" xr3:uid="{00000000-0010-0000-0E00-000006000000}" name="NOTES" dataDxfId="35"/>
  </tableColumns>
  <tableStyleInfo name="Children" showFirstColumn="1" showLastColumn="0" showRowStripes="1" showColumnStripes="0"/>
  <extLst>
    <ext xmlns:x14="http://schemas.microsoft.com/office/spreadsheetml/2009/9/main" uri="{504A1905-F514-4f6f-8877-14C23A59335A}">
      <x14:table altText="Children Details" altTextSummary="List of children names along with relationship, birth, birth location, death, and death location."/>
    </ext>
  </extLst>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F000000}" name="MaternalGrandparentsChildren51215911816" displayName="MaternalGrandparentsChildren51215911816" ref="B29:I37" totalsRowShown="0">
  <tableColumns count="8">
    <tableColumn id="1" xr3:uid="{00000000-0010-0000-0F00-000001000000}" name="CHILDREN"/>
    <tableColumn id="2" xr3:uid="{00000000-0010-0000-0F00-000002000000}" name="NAME" dataDxfId="34"/>
    <tableColumn id="4" xr3:uid="{00000000-0010-0000-0F00-000004000000}" name="RELATIONSHIP" dataDxfId="33"/>
    <tableColumn id="5" xr3:uid="{00000000-0010-0000-0F00-000005000000}" name="BIRTH" dataDxfId="32"/>
    <tableColumn id="9" xr3:uid="{00000000-0010-0000-0F00-000009000000}" name="BIRTH LOCATION" dataDxfId="31"/>
    <tableColumn id="7" xr3:uid="{00000000-0010-0000-0F00-000007000000}" name="DEATH" dataDxfId="30"/>
    <tableColumn id="3" xr3:uid="{00000000-0010-0000-0F00-000003000000}" name="DEATH LOCATION" dataDxfId="29"/>
    <tableColumn id="6" xr3:uid="{00000000-0010-0000-0F00-000006000000}" name="NOTES" dataDxfId="28"/>
  </tableColumns>
  <tableStyleInfo name="Children" showFirstColumn="1" showLastColumn="0" showRowStripes="1" showColumnStripes="0"/>
  <extLst>
    <ext xmlns:x14="http://schemas.microsoft.com/office/spreadsheetml/2009/9/main" uri="{504A1905-F514-4f6f-8877-14C23A59335A}">
      <x14:table altText="Children Details" altTextSummary="List of children names along with relationship, birth, birth location, death, and death location."/>
    </ext>
  </extLst>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10000000}" name="MaternalGrandparentsChildren512159" displayName="MaternalGrandparentsChildren512159" ref="B27:I37" totalsRowShown="0">
  <tableColumns count="8">
    <tableColumn id="1" xr3:uid="{00000000-0010-0000-1000-000001000000}" name="CHILDREN"/>
    <tableColumn id="2" xr3:uid="{00000000-0010-0000-1000-000002000000}" name="NAME" dataDxfId="27"/>
    <tableColumn id="4" xr3:uid="{00000000-0010-0000-1000-000004000000}" name="RELATIONSHIP" dataDxfId="26"/>
    <tableColumn id="5" xr3:uid="{00000000-0010-0000-1000-000005000000}" name="BIRTH" dataDxfId="25"/>
    <tableColumn id="9" xr3:uid="{00000000-0010-0000-1000-000009000000}" name="BIRTH LOCATION" dataDxfId="24"/>
    <tableColumn id="7" xr3:uid="{00000000-0010-0000-1000-000007000000}" name="DEATH" dataDxfId="23"/>
    <tableColumn id="3" xr3:uid="{00000000-0010-0000-1000-000003000000}" name="DEATH LOCATION" dataDxfId="22"/>
    <tableColumn id="6" xr3:uid="{00000000-0010-0000-1000-000006000000}" name="NOTES" dataDxfId="21"/>
  </tableColumns>
  <tableStyleInfo name="Children" showFirstColumn="1" showLastColumn="0" showRowStripes="1" showColumnStripes="0"/>
  <extLst>
    <ext xmlns:x14="http://schemas.microsoft.com/office/spreadsheetml/2009/9/main" uri="{504A1905-F514-4f6f-8877-14C23A59335A}">
      <x14:table altText="Children Details" altTextSummary="List of children names along with relationship, birth, birth location, death, and death location."/>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MaternalGrandparentsChildren5" displayName="MaternalGrandparentsChildren5" ref="B35:I48" totalsRowShown="0">
  <tableColumns count="8">
    <tableColumn id="1" xr3:uid="{00000000-0010-0000-0300-000001000000}" name="CHILDREN"/>
    <tableColumn id="2" xr3:uid="{00000000-0010-0000-0300-000002000000}" name="NAME" dataDxfId="213">
      <calculatedColumnFormula>PGrandfather</calculatedColumnFormula>
    </tableColumn>
    <tableColumn id="4" xr3:uid="{00000000-0010-0000-0300-000004000000}" name="RELATIONSHIP" dataDxfId="212"/>
    <tableColumn id="5" xr3:uid="{00000000-0010-0000-0300-000005000000}" name="BIRTH" dataDxfId="211"/>
    <tableColumn id="9" xr3:uid="{00000000-0010-0000-0300-000009000000}" name="BIRTH LOCATION" dataDxfId="210"/>
    <tableColumn id="7" xr3:uid="{00000000-0010-0000-0300-000007000000}" name="DEATH" dataDxfId="209"/>
    <tableColumn id="3" xr3:uid="{00000000-0010-0000-0300-000003000000}" name="DEATH LOCATION" dataDxfId="208"/>
    <tableColumn id="6" xr3:uid="{00000000-0010-0000-0300-000006000000}" name="COMMENTS" dataDxfId="207"/>
  </tableColumns>
  <tableStyleInfo name="Children" showFirstColumn="1" showLastColumn="0" showRowStripes="1" showColumnStripes="0"/>
  <extLst>
    <ext xmlns:x14="http://schemas.microsoft.com/office/spreadsheetml/2009/9/main" uri="{504A1905-F514-4f6f-8877-14C23A59335A}">
      <x14:table altText="Children Details" altTextSummary="List of children names along with relationship, birth, birth location, death, and death location."/>
    </ext>
  </extLst>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11000000}" name="MaternalGrandparentsChildren5121510" displayName="MaternalGrandparentsChildren5121510" ref="B29:I38" totalsRowShown="0">
  <tableColumns count="8">
    <tableColumn id="1" xr3:uid="{00000000-0010-0000-1100-000001000000}" name="CHILDREN"/>
    <tableColumn id="2" xr3:uid="{00000000-0010-0000-1100-000002000000}" name="NAME" dataDxfId="20">
      <calculatedColumnFormula>MGrandmother</calculatedColumnFormula>
    </tableColumn>
    <tableColumn id="4" xr3:uid="{00000000-0010-0000-1100-000004000000}" name="RELATIONSHIP" dataDxfId="19"/>
    <tableColumn id="5" xr3:uid="{00000000-0010-0000-1100-000005000000}" name="BIRTH" dataDxfId="18"/>
    <tableColumn id="9" xr3:uid="{00000000-0010-0000-1100-000009000000}" name="BIRTH LOCATION" dataDxfId="17"/>
    <tableColumn id="7" xr3:uid="{00000000-0010-0000-1100-000007000000}" name="DEATH" dataDxfId="16"/>
    <tableColumn id="3" xr3:uid="{00000000-0010-0000-1100-000003000000}" name="DEATH LOCATION" dataDxfId="15"/>
    <tableColumn id="6" xr3:uid="{00000000-0010-0000-1100-000006000000}" name="NOTES" dataDxfId="14"/>
  </tableColumns>
  <tableStyleInfo name="Children" showFirstColumn="1" showLastColumn="0" showRowStripes="1" showColumnStripes="0"/>
  <extLst>
    <ext xmlns:x14="http://schemas.microsoft.com/office/spreadsheetml/2009/9/main" uri="{504A1905-F514-4f6f-8877-14C23A59335A}">
      <x14:table altText="Children Details" altTextSummary="List of children names along with relationship, birth, birth location, death, and death location."/>
    </ext>
  </extLst>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1EBFED22-C0D4-4BEA-9B42-03E62BCCEC36}" name="MaternalGrandparentsChildren512151026" displayName="MaternalGrandparentsChildren512151026" ref="B29:I37" totalsRowShown="0">
  <tableColumns count="8">
    <tableColumn id="1" xr3:uid="{00A323C0-7550-44D8-BD1A-EFC22628AD86}" name="CHILDREN"/>
    <tableColumn id="2" xr3:uid="{98E511F2-D9E6-4D5C-B239-D4F1A02105FF}" name="NAME" dataDxfId="13">
      <calculatedColumnFormula>MGrandmother</calculatedColumnFormula>
    </tableColumn>
    <tableColumn id="4" xr3:uid="{0D9C3CFC-116F-4759-B08A-E3CA630DFE18}" name="RELATIONSHIP" dataDxfId="12"/>
    <tableColumn id="5" xr3:uid="{7EBFE52C-9D94-4661-B109-D2382EA6977F}" name="BIRTH" dataDxfId="11"/>
    <tableColumn id="9" xr3:uid="{A87B9BAE-4359-4A23-B2CB-B78604E94A28}" name="BIRTH LOCATION" dataDxfId="10"/>
    <tableColumn id="7" xr3:uid="{1BA98547-53C7-4629-8D30-414E6321E526}" name="DEATH" dataDxfId="9"/>
    <tableColumn id="3" xr3:uid="{77E71208-4B65-49D8-AD3B-A4539431518A}" name="DEATH LOCATION" dataDxfId="8"/>
    <tableColumn id="6" xr3:uid="{ACC85BEA-9EB7-41D6-8E61-D629030B66F4}" name="NOTES" dataDxfId="7"/>
  </tableColumns>
  <tableStyleInfo name="Children" showFirstColumn="1" showLastColumn="0" showRowStripes="1" showColumnStripes="0"/>
  <extLst>
    <ext xmlns:x14="http://schemas.microsoft.com/office/spreadsheetml/2009/9/main" uri="{504A1905-F514-4f6f-8877-14C23A59335A}">
      <x14:table altText="Children Details" altTextSummary="List of children names along with relationship, birth, birth location, death, and death location."/>
    </ext>
  </extLst>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6A769B25-9C4D-4779-BB5E-1DE570B23211}" name="MaternalGrandparentsChildren51215102634" displayName="MaternalGrandparentsChildren51215102634" ref="B26:I32" totalsRowShown="0">
  <tableColumns count="8">
    <tableColumn id="1" xr3:uid="{D440E907-8D5E-48B6-9A98-B729E01FCDCF}" name="CHILDREN"/>
    <tableColumn id="2" xr3:uid="{D12437D9-A22D-466C-AF98-6CB7DF58BA8B}" name="NAME" dataDxfId="6">
      <calculatedColumnFormula>MGrandmother</calculatedColumnFormula>
    </tableColumn>
    <tableColumn id="4" xr3:uid="{DD17BEE8-2601-4E39-A202-069C4C800CAA}" name="RELATIONSHIP" dataDxfId="5"/>
    <tableColumn id="5" xr3:uid="{E4F6DBC7-7F40-4382-8BEE-920B90E46CC4}" name="BIRTH" dataDxfId="4"/>
    <tableColumn id="9" xr3:uid="{5CEA680F-DD0B-4094-A2FD-D970F554D47F}" name="BIRTH LOCATION" dataDxfId="3"/>
    <tableColumn id="7" xr3:uid="{71894750-F640-4F0C-88B8-05D48841A35C}" name="DEATH" dataDxfId="2"/>
    <tableColumn id="3" xr3:uid="{38C3AC9D-2006-4F9B-826D-080D5163006A}" name="DEATH LOCATION" dataDxfId="1"/>
    <tableColumn id="6" xr3:uid="{A7C72413-E097-4169-8F4B-3E633C2ABC25}" name="NOTES" dataDxfId="0"/>
  </tableColumns>
  <tableStyleInfo name="Children" showFirstColumn="1" showLastColumn="0" showRowStripes="1" showColumnStripes="0"/>
  <extLst>
    <ext xmlns:x14="http://schemas.microsoft.com/office/spreadsheetml/2009/9/main" uri="{504A1905-F514-4f6f-8877-14C23A59335A}">
      <x14:table altText="Children Details" altTextSummary="List of children names along with relationship, birth, birth location, death, and death location."/>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5000000}" name="MaternalGrandparentsChildren513" displayName="MaternalGrandparentsChildren513" ref="B47:H53" totalsRowShown="0">
  <tableColumns count="7">
    <tableColumn id="1" xr3:uid="{00000000-0010-0000-0500-000001000000}" name="CHILDREN"/>
    <tableColumn id="2" xr3:uid="{00000000-0010-0000-0500-000002000000}" name="NAME" dataDxfId="206">
      <calculatedColumnFormula>PGrandmother</calculatedColumnFormula>
    </tableColumn>
    <tableColumn id="4" xr3:uid="{00000000-0010-0000-0500-000004000000}" name="RELATIONSHIP" dataDxfId="205"/>
    <tableColumn id="5" xr3:uid="{00000000-0010-0000-0500-000005000000}" name="BIRTH" dataDxfId="204"/>
    <tableColumn id="9" xr3:uid="{00000000-0010-0000-0500-000009000000}" name="BIRTH LOCATION" dataDxfId="203"/>
    <tableColumn id="7" xr3:uid="{00000000-0010-0000-0500-000007000000}" name="DEATH" dataDxfId="202"/>
    <tableColumn id="3" xr3:uid="{00000000-0010-0000-0500-000003000000}" name="DEATH LOCATION" dataDxfId="201"/>
  </tableColumns>
  <tableStyleInfo name="Children" showFirstColumn="1" showLastColumn="0" showRowStripes="1" showColumnStripes="0"/>
  <extLst>
    <ext xmlns:x14="http://schemas.microsoft.com/office/spreadsheetml/2009/9/main" uri="{504A1905-F514-4f6f-8877-14C23A59335A}">
      <x14:table altText="Children Details" altTextSummary="List of children names along with relationship, birth, birth location, death, and death location."/>
    </ext>
  </extLst>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9DC2EA73-3703-4E4D-9489-08D0A6890390}" name="MaternalGrandparentsChildren51829" displayName="MaternalGrandparentsChildren51829" ref="B46:I52" totalsRowShown="0">
  <tableColumns count="8">
    <tableColumn id="1" xr3:uid="{964468B7-8FA1-49C0-B368-E36D76A6ABEE}" name="CHILDREN"/>
    <tableColumn id="2" xr3:uid="{2CAEC040-3F6B-4647-9B6D-0744074ECDB8}" name="NAME" dataDxfId="200"/>
    <tableColumn id="4" xr3:uid="{FB121AAE-DFE9-47D1-BA3E-EEABAB851572}" name="RELATIONSHIP" dataDxfId="199"/>
    <tableColumn id="5" xr3:uid="{2794807D-59BE-4BF6-87C1-11FE933E3DC5}" name="BIRTH" dataDxfId="198"/>
    <tableColumn id="9" xr3:uid="{B6BF26FF-D988-45F2-90C0-E34DAC4AD5E7}" name="BIRTH LOCATION" dataDxfId="197"/>
    <tableColumn id="7" xr3:uid="{BECBC757-6DD0-4D33-953E-472F86BB1E8E}" name="DEATH" dataDxfId="196"/>
    <tableColumn id="3" xr3:uid="{5B283772-1A9D-4DDB-BD7B-E589995C3306}" name="DEATH LOCATION" dataDxfId="195"/>
    <tableColumn id="6" xr3:uid="{536836B3-758F-4A1B-A95F-34557C3C896C}" name="COMMENTS" dataDxfId="194"/>
  </tableColumns>
  <tableStyleInfo name="Children" showFirstColumn="1" showLastColumn="0" showRowStripes="1" showColumnStripes="0"/>
  <extLst>
    <ext xmlns:x14="http://schemas.microsoft.com/office/spreadsheetml/2009/9/main" uri="{504A1905-F514-4f6f-8877-14C23A59335A}">
      <x14:table altText="Children Details" altTextSummary="List of children names along with relationship, birth, birth location, death, and death location."/>
    </ext>
  </extLst>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5D57FFB7-E27E-4A46-A5B5-660AA28BC463}" name="MaternalGrandparentsChildren5182931" displayName="MaternalGrandparentsChildren5182931" ref="B33:I37" totalsRowShown="0">
  <tableColumns count="8">
    <tableColumn id="1" xr3:uid="{BDFB1433-9AC7-48E4-A643-E783262FBB96}" name="CHILDREN" dataDxfId="193"/>
    <tableColumn id="2" xr3:uid="{58FD6778-B382-468C-AAB6-82C304343E45}" name="NAME" dataDxfId="192"/>
    <tableColumn id="4" xr3:uid="{4B2EE971-90A5-4250-B5BE-A484AC2477E3}" name="RELATIONSHIP" dataDxfId="191"/>
    <tableColumn id="5" xr3:uid="{667B0C7D-87D3-4300-B336-AD62EE60B6A9}" name="BIRTH" dataDxfId="190"/>
    <tableColumn id="9" xr3:uid="{E0AE1182-3FA2-4A2D-8E98-4DC29E8E0F3C}" name="BIRTH LOCATION" dataDxfId="189"/>
    <tableColumn id="7" xr3:uid="{BF9A9D6A-49C4-4ADB-B0DF-369ECB261CB1}" name="DEATH" dataDxfId="188"/>
    <tableColumn id="3" xr3:uid="{02A2F8F7-437E-4CA8-BB31-6A2475B33575}" name="DEATH LOCATION" dataDxfId="187"/>
    <tableColumn id="6" xr3:uid="{CC0481AD-4D7F-4FD5-9C9B-E48300BDDC56}" name="COMMENTS" dataDxfId="186"/>
  </tableColumns>
  <tableStyleInfo name="Children" showFirstColumn="1" showLastColumn="0" showRowStripes="1" showColumnStripes="0"/>
  <extLst>
    <ext xmlns:x14="http://schemas.microsoft.com/office/spreadsheetml/2009/9/main" uri="{504A1905-F514-4f6f-8877-14C23A59335A}">
      <x14:table altText="Children Details" altTextSummary="List of children names along with relationship, birth, birth location, death, and death location."/>
    </ext>
  </extLst>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6000000}" name="MaternalGrandparentsChildren512" displayName="MaternalGrandparentsChildren512" ref="B56:I70" totalsRowShown="0">
  <tableColumns count="8">
    <tableColumn id="1" xr3:uid="{00000000-0010-0000-0600-000001000000}" name="CHILDREN"/>
    <tableColumn id="2" xr3:uid="{00000000-0010-0000-0600-000002000000}" name="NAME" dataDxfId="185">
      <calculatedColumnFormula>MGrandfather</calculatedColumnFormula>
    </tableColumn>
    <tableColumn id="4" xr3:uid="{00000000-0010-0000-0600-000004000000}" name="RELATIONSHIP" dataDxfId="184"/>
    <tableColumn id="5" xr3:uid="{00000000-0010-0000-0600-000005000000}" name="BIRTH" dataDxfId="183"/>
    <tableColumn id="9" xr3:uid="{00000000-0010-0000-0600-000009000000}" name="BIRTH LOCATION" dataDxfId="182"/>
    <tableColumn id="7" xr3:uid="{00000000-0010-0000-0600-000007000000}" name="DEATH" dataDxfId="181"/>
    <tableColumn id="3" xr3:uid="{00000000-0010-0000-0600-000003000000}" name="DEATH LOCATION" dataDxfId="180"/>
    <tableColumn id="6" xr3:uid="{3AFEB134-40B9-4F0C-9DB9-2964BD7EC438}" name="COMMENTS" dataDxfId="179"/>
  </tableColumns>
  <tableStyleInfo name="Children" showFirstColumn="1" showLastColumn="0" showRowStripes="1" showColumnStripes="0"/>
  <extLst>
    <ext xmlns:x14="http://schemas.microsoft.com/office/spreadsheetml/2009/9/main" uri="{504A1905-F514-4f6f-8877-14C23A59335A}">
      <x14:table altText="Children Details" altTextSummary="List of children names along with relationship, birth, birth location, death, and death location."/>
    </ext>
  </extLst>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7000000}" name="MaternalGrandparentsChildren51215" displayName="MaternalGrandparentsChildren51215" ref="B32:I36" totalsRowShown="0">
  <tableColumns count="8">
    <tableColumn id="1" xr3:uid="{00000000-0010-0000-0700-000001000000}" name="CHILDREN"/>
    <tableColumn id="2" xr3:uid="{00000000-0010-0000-0700-000002000000}" name="NAME" dataDxfId="178">
      <calculatedColumnFormula>MGrandmother</calculatedColumnFormula>
    </tableColumn>
    <tableColumn id="4" xr3:uid="{00000000-0010-0000-0700-000004000000}" name="RELATIONSHIP" dataDxfId="177"/>
    <tableColumn id="5" xr3:uid="{00000000-0010-0000-0700-000005000000}" name="BIRTH" dataDxfId="176"/>
    <tableColumn id="9" xr3:uid="{00000000-0010-0000-0700-000009000000}" name="BIRTH LOCATION" dataDxfId="175"/>
    <tableColumn id="7" xr3:uid="{00000000-0010-0000-0700-000007000000}" name="DEATH" dataDxfId="174"/>
    <tableColumn id="3" xr3:uid="{00000000-0010-0000-0700-000003000000}" name="DEATH LOCATION" dataDxfId="173"/>
    <tableColumn id="6" xr3:uid="{6B3E6949-C706-4BA2-B01E-CB2F082ABCDC}" name="COMMENTS" dataDxfId="172"/>
  </tableColumns>
  <tableStyleInfo name="Children" showFirstColumn="1" showLastColumn="0" showRowStripes="1" showColumnStripes="0"/>
  <extLst>
    <ext xmlns:x14="http://schemas.microsoft.com/office/spreadsheetml/2009/9/main" uri="{504A1905-F514-4f6f-8877-14C23A59335A}">
      <x14:table altText="Children Details" altTextSummary="List of children names along with relationship, birth, birth location, death, and death location."/>
    </ext>
  </extLst>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4000000}" name="MaternalGrandparentsChildren518" displayName="MaternalGrandparentsChildren518" ref="B33:I38" totalsRowShown="0">
  <tableColumns count="8">
    <tableColumn id="1" xr3:uid="{00000000-0010-0000-0400-000001000000}" name="CHILDREN"/>
    <tableColumn id="2" xr3:uid="{00000000-0010-0000-0400-000002000000}" name="NAME" dataDxfId="171">
      <calculatedColumnFormula>PGrandfather</calculatedColumnFormula>
    </tableColumn>
    <tableColumn id="4" xr3:uid="{00000000-0010-0000-0400-000004000000}" name="RELATIONSHIP" dataDxfId="170"/>
    <tableColumn id="5" xr3:uid="{00000000-0010-0000-0400-000005000000}" name="BIRTH" dataDxfId="169"/>
    <tableColumn id="9" xr3:uid="{00000000-0010-0000-0400-000009000000}" name="BIRTH LOCATION" dataDxfId="168"/>
    <tableColumn id="7" xr3:uid="{00000000-0010-0000-0400-000007000000}" name="DEATH" dataDxfId="167"/>
    <tableColumn id="3" xr3:uid="{00000000-0010-0000-0400-000003000000}" name="DEATH LOCATION" dataDxfId="166"/>
    <tableColumn id="6" xr3:uid="{00000000-0010-0000-0400-000006000000}" name="COMMENTS" dataDxfId="165"/>
  </tableColumns>
  <tableStyleInfo name="Children" showFirstColumn="1" showLastColumn="0" showRowStripes="1" showColumnStripes="0"/>
  <extLst>
    <ext xmlns:x14="http://schemas.microsoft.com/office/spreadsheetml/2009/9/main" uri="{504A1905-F514-4f6f-8877-14C23A59335A}">
      <x14:table altText="Children Details" altTextSummary="List of children names along with relationship, birth, birth location, death, and death location."/>
    </ext>
  </extLst>
</table>
</file>

<file path=xl/theme/theme1.xml><?xml version="1.0" encoding="utf-8"?>
<a:theme xmlns:a="http://schemas.openxmlformats.org/drawingml/2006/main" name="Office Theme">
  <a:themeElements>
    <a:clrScheme name="Family Tree">
      <a:dk1>
        <a:sysClr val="windowText" lastClr="000000"/>
      </a:dk1>
      <a:lt1>
        <a:sysClr val="window" lastClr="FFFFFF"/>
      </a:lt1>
      <a:dk2>
        <a:srgbClr val="405059"/>
      </a:dk2>
      <a:lt2>
        <a:srgbClr val="F2F8F2"/>
      </a:lt2>
      <a:accent1>
        <a:srgbClr val="C3C849"/>
      </a:accent1>
      <a:accent2>
        <a:srgbClr val="E98A1C"/>
      </a:accent2>
      <a:accent3>
        <a:srgbClr val="D65748"/>
      </a:accent3>
      <a:accent4>
        <a:srgbClr val="3FABB5"/>
      </a:accent4>
      <a:accent5>
        <a:srgbClr val="8D969B"/>
      </a:accent5>
      <a:accent6>
        <a:srgbClr val="559F55"/>
      </a:accent6>
      <a:hlink>
        <a:srgbClr val="3FABB5"/>
      </a:hlink>
      <a:folHlink>
        <a:srgbClr val="632B8D"/>
      </a:folHlink>
    </a:clrScheme>
    <a:fontScheme name="Family Tree">
      <a:majorFont>
        <a:latin typeface="Cambria"/>
        <a:ea typeface=""/>
        <a:cs typeface=""/>
      </a:majorFont>
      <a:minorFont>
        <a:latin typeface="Cambria"/>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bg1">
            <a:lumMod val="75000"/>
          </a:schemeClr>
        </a:solidFill>
        <a:ln>
          <a:noFill/>
        </a:ln>
        <a:effectLst/>
      </a:spPr>
      <a:bodyPr vertOverflow="clip" horzOverflow="clip" lIns="0" tIns="0" rIns="0" bIns="0" rtlCol="0" anchor="ctr"/>
      <a:lstStyle>
        <a:defPPr marL="0" indent="0" algn="ctr">
          <a:defRPr sz="1200">
            <a:solidFill>
              <a:schemeClr val="tx2">
                <a:lumMod val="50000"/>
              </a:schemeClr>
            </a:solidFill>
            <a:latin typeface="+mj-lt"/>
            <a:ea typeface="+mn-ea"/>
            <a:cs typeface="+mn-cs"/>
          </a:defRPr>
        </a:defPPr>
      </a:lstStyle>
      <a:style>
        <a:lnRef idx="1">
          <a:schemeClr val="accent5"/>
        </a:lnRef>
        <a:fillRef idx="3">
          <a:schemeClr val="accent5"/>
        </a:fillRef>
        <a:effectRef idx="2">
          <a:schemeClr val="accent5"/>
        </a:effectRef>
        <a:fontRef idx="minor">
          <a:schemeClr val="lt1"/>
        </a:fontRef>
      </a:style>
    </a:spDef>
    <a:lnDef>
      <a:spPr>
        <a:ln w="12700">
          <a:solidFill>
            <a:schemeClr val="bg1">
              <a:lumMod val="65000"/>
            </a:schemeClr>
          </a:solidFill>
        </a:ln>
      </a:spPr>
      <a:bodyPr/>
      <a:lstStyle/>
      <a:style>
        <a:lnRef idx="1">
          <a:schemeClr val="accent1"/>
        </a:lnRef>
        <a:fillRef idx="0">
          <a:schemeClr val="accent1"/>
        </a:fillRef>
        <a:effectRef idx="0">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ancestry.com/family-tree/person/tree/106045136/person/300048979929/facts" TargetMode="External"/><Relationship Id="rId13" Type="http://schemas.openxmlformats.org/officeDocument/2006/relationships/hyperlink" Target="https://www.ancestry.com/family-tree/person/tree/106045136/person/300049031452/facts" TargetMode="External"/><Relationship Id="rId18" Type="http://schemas.openxmlformats.org/officeDocument/2006/relationships/hyperlink" Target="https://www.ancestry.com/family-tree/tree/43629744/family/familyview?cfpid=13734377858&amp;fpid=362272875260&amp;usePUBJs=true" TargetMode="External"/><Relationship Id="rId3" Type="http://schemas.openxmlformats.org/officeDocument/2006/relationships/hyperlink" Target="https://www.ancestry.com/family-tree/person/tree/106045136/person/300049021371/facts" TargetMode="External"/><Relationship Id="rId21" Type="http://schemas.openxmlformats.org/officeDocument/2006/relationships/hyperlink" Target="https://www.ancestry.com/family-tree/tree/43629744/family/familyview?cfpid=13734377858&amp;fpid=362272875260&amp;usePUBJs=true" TargetMode="External"/><Relationship Id="rId7" Type="http://schemas.openxmlformats.org/officeDocument/2006/relationships/hyperlink" Target="https://www.ancestry.com/family-tree/person/tree/106045136/person/300049054037/facts" TargetMode="External"/><Relationship Id="rId12" Type="http://schemas.openxmlformats.org/officeDocument/2006/relationships/hyperlink" Target="https://www.ancestry.com/family-tree/person/tree/106045136/person/300049022264/facts" TargetMode="External"/><Relationship Id="rId17" Type="http://schemas.openxmlformats.org/officeDocument/2006/relationships/hyperlink" Target="https://www.ancestry.com/family-tree/person/tree/3166080/person/-1765686865/facts" TargetMode="External"/><Relationship Id="rId2" Type="http://schemas.openxmlformats.org/officeDocument/2006/relationships/hyperlink" Target="https://www.ancestry.com/family-tree/tree/106045136/family?cfpid=300049028640&amp;selnode=1&amp;usePUBJs=true" TargetMode="External"/><Relationship Id="rId16" Type="http://schemas.openxmlformats.org/officeDocument/2006/relationships/hyperlink" Target="https://www.ancestry.com/family-tree/tree/24509822/family/familyview?cfpid=142123987127&amp;fpid=142120545015" TargetMode="External"/><Relationship Id="rId20" Type="http://schemas.openxmlformats.org/officeDocument/2006/relationships/hyperlink" Target="https://www.ancestry.com/family-tree/tree/43629744/family/familyview?cfpid=362273982560&amp;fpid=362272875260&amp;usePUBJs=true" TargetMode="External"/><Relationship Id="rId1" Type="http://schemas.openxmlformats.org/officeDocument/2006/relationships/hyperlink" Target="https://www.ancestry.com/family-tree/person/tree/106045136/person/300048980092/facts" TargetMode="External"/><Relationship Id="rId6" Type="http://schemas.openxmlformats.org/officeDocument/2006/relationships/hyperlink" Target="https://www.ancestry.com/family-tree/person/tree/106045136/person/300048980078/facts" TargetMode="External"/><Relationship Id="rId11" Type="http://schemas.openxmlformats.org/officeDocument/2006/relationships/hyperlink" Target="https://www.ancestry.com/family-tree/person/tree/106045136/person/300049021495/facts" TargetMode="External"/><Relationship Id="rId24" Type="http://schemas.openxmlformats.org/officeDocument/2006/relationships/image" Target="../media/image1.png"/><Relationship Id="rId5" Type="http://schemas.openxmlformats.org/officeDocument/2006/relationships/hyperlink" Target="https://www.ancestry.com/family-tree/person/tree/106045136/person/300048980086/facts" TargetMode="External"/><Relationship Id="rId15" Type="http://schemas.openxmlformats.org/officeDocument/2006/relationships/hyperlink" Target="https://www.ancestry.com/family-tree/tree/24509822/family/familyview?cfpid=142336147825&amp;fpid=142120545015" TargetMode="External"/><Relationship Id="rId23" Type="http://schemas.openxmlformats.org/officeDocument/2006/relationships/drawing" Target="../drawings/drawing1.xml"/><Relationship Id="rId10" Type="http://schemas.openxmlformats.org/officeDocument/2006/relationships/hyperlink" Target="https://www.ancestry.com/family-tree/person/tree/106045136/person/300048979926/facts" TargetMode="External"/><Relationship Id="rId19" Type="http://schemas.openxmlformats.org/officeDocument/2006/relationships/hyperlink" Target="https://www.ancestry.com/family-tree/tree/43629744/family/familyview?cfpid=362273982560&amp;fpid=362272875260&amp;usePUBJs=true" TargetMode="External"/><Relationship Id="rId4" Type="http://schemas.openxmlformats.org/officeDocument/2006/relationships/hyperlink" Target="https://www.ancestry.com/family-tree/person/tree/106045136/person/300048980090/facts" TargetMode="External"/><Relationship Id="rId9" Type="http://schemas.openxmlformats.org/officeDocument/2006/relationships/hyperlink" Target="https://www.ancestry.com/family-tree/person/tree/106045136/person/300048979818/facts" TargetMode="External"/><Relationship Id="rId14" Type="http://schemas.openxmlformats.org/officeDocument/2006/relationships/hyperlink" Target="https://www.genealogy.com/ftm/j/a/c/Kathleen-Jack/WEBSITE-0001/UHP-0001.html" TargetMode="External"/><Relationship Id="rId22"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table" Target="../tables/table8.xm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11.bin"/><Relationship Id="rId1" Type="http://schemas.openxmlformats.org/officeDocument/2006/relationships/hyperlink" Target="https://www.genealogy.com/ftm/j/a/c/Kathleen-Jack/WEBSITE-0001/UHP-0211.html" TargetMode="External"/><Relationship Id="rId4" Type="http://schemas.openxmlformats.org/officeDocument/2006/relationships/table" Target="../tables/table9.xml"/></Relationships>
</file>

<file path=xl/worksheets/_rels/sheet12.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table" Target="../tables/table13.xml"/><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table" Target="../tables/table14.xml"/><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drawing" Target="../drawings/drawing17.xml"/><Relationship Id="rId2" Type="http://schemas.openxmlformats.org/officeDocument/2006/relationships/printerSettings" Target="../printerSettings/printerSettings17.bin"/><Relationship Id="rId1" Type="http://schemas.openxmlformats.org/officeDocument/2006/relationships/hyperlink" Target="https://www.clanmurray.family/stories-3" TargetMode="External"/><Relationship Id="rId4" Type="http://schemas.openxmlformats.org/officeDocument/2006/relationships/table" Target="../tables/table15.xml"/></Relationships>
</file>

<file path=xl/worksheets/_rels/sheet18.xml.rels><?xml version="1.0" encoding="UTF-8" standalone="yes"?>
<Relationships xmlns="http://schemas.openxmlformats.org/package/2006/relationships"><Relationship Id="rId3" Type="http://schemas.openxmlformats.org/officeDocument/2006/relationships/table" Target="../tables/table16.xml"/><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table" Target="../tables/table17.xml"/><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table" Target="../tables/table18.xml"/><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table" Target="../tables/table19.xml"/><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table" Target="../tables/table20.xml"/><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drawing" Target="../drawings/drawing23.xml"/><Relationship Id="rId2" Type="http://schemas.openxmlformats.org/officeDocument/2006/relationships/printerSettings" Target="../printerSettings/printerSettings23.bin"/><Relationship Id="rId1" Type="http://schemas.openxmlformats.org/officeDocument/2006/relationships/hyperlink" Target="https://www.ancestry.com/family-tree/tree/164139553/family?cfpid=412360877751" TargetMode="External"/><Relationship Id="rId4" Type="http://schemas.openxmlformats.org/officeDocument/2006/relationships/table" Target="../tables/table21.xml"/></Relationships>
</file>

<file path=xl/worksheets/_rels/sheet24.xml.rels><?xml version="1.0" encoding="UTF-8" standalone="yes"?>
<Relationships xmlns="http://schemas.openxmlformats.org/package/2006/relationships"><Relationship Id="rId3" Type="http://schemas.openxmlformats.org/officeDocument/2006/relationships/table" Target="../tables/table22.xml"/><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3" Type="http://schemas.openxmlformats.org/officeDocument/2006/relationships/table" Target="../tables/table23.xml"/><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table" Target="../tables/table24.xml"/><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5.xml"/><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3" Type="http://schemas.openxmlformats.org/officeDocument/2006/relationships/table" Target="../tables/table26.xml"/><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7.xml"/><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table" Target="../tables/table1.xml"/></Relationships>
</file>

<file path=xl/worksheets/_rels/sheet30.xml.rels><?xml version="1.0" encoding="UTF-8" standalone="yes"?>
<Relationships xmlns="http://schemas.openxmlformats.org/package/2006/relationships"><Relationship Id="rId3" Type="http://schemas.openxmlformats.org/officeDocument/2006/relationships/table" Target="../tables/table28.xml"/><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3" Type="http://schemas.openxmlformats.org/officeDocument/2006/relationships/table" Target="../tables/table29.xml"/><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3" Type="http://schemas.openxmlformats.org/officeDocument/2006/relationships/table" Target="../tables/table30.xml"/><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3" Type="http://schemas.openxmlformats.org/officeDocument/2006/relationships/table" Target="../tables/table31.xml"/><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3" Type="http://schemas.openxmlformats.org/officeDocument/2006/relationships/table" Target="../tables/table32.xml"/><Relationship Id="rId2" Type="http://schemas.openxmlformats.org/officeDocument/2006/relationships/drawing" Target="../drawings/drawing34.xml"/><Relationship Id="rId1" Type="http://schemas.openxmlformats.org/officeDocument/2006/relationships/printerSettings" Target="../printerSettings/printerSettings34.bin"/></Relationships>
</file>

<file path=xl/worksheets/_rels/sheet4.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table" Target="../tables/table2.xml"/></Relationships>
</file>

<file path=xl/worksheets/_rels/sheet5.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www.newpitsligo.org/photographs_with_a_story.html" TargetMode="External"/><Relationship Id="rId5" Type="http://schemas.openxmlformats.org/officeDocument/2006/relationships/table" Target="../tables/table4.xml"/><Relationship Id="rId4" Type="http://schemas.openxmlformats.org/officeDocument/2006/relationships/image" Target="../media/image1.png"/></Relationships>
</file>

<file path=xl/worksheets/_rels/sheet7.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pageSetUpPr autoPageBreaks="0"/>
  </sheetPr>
  <dimension ref="A2:AB459"/>
  <sheetViews>
    <sheetView tabSelected="1" zoomScale="40" zoomScaleNormal="40" zoomScaleSheetLayoutView="30" zoomScalePageLayoutView="30" workbookViewId="0">
      <selection activeCell="E2" sqref="E2"/>
    </sheetView>
  </sheetViews>
  <sheetFormatPr defaultRowHeight="14.25" x14ac:dyDescent="0.2"/>
  <cols>
    <col min="1" max="1" width="3.125" customWidth="1"/>
    <col min="2" max="2" width="42.125" customWidth="1"/>
    <col min="3" max="4" width="3.125" customWidth="1"/>
    <col min="5" max="5" width="42.125" customWidth="1"/>
    <col min="6" max="7" width="3.125" customWidth="1"/>
    <col min="8" max="8" width="42.125" customWidth="1"/>
    <col min="9" max="10" width="3.125" customWidth="1"/>
    <col min="11" max="11" width="42.125" customWidth="1"/>
    <col min="12" max="12" width="3.125" customWidth="1"/>
    <col min="13" max="13" width="42.125" customWidth="1"/>
    <col min="14" max="15" width="3.125" customWidth="1"/>
    <col min="16" max="16" width="39.875" customWidth="1"/>
    <col min="17" max="17" width="3.125" customWidth="1"/>
    <col min="18" max="18" width="41.875" customWidth="1"/>
    <col min="19" max="19" width="3.125" customWidth="1"/>
    <col min="20" max="20" width="43.875" customWidth="1"/>
    <col min="21" max="21" width="3.125" customWidth="1"/>
    <col min="22" max="22" width="41.875" customWidth="1"/>
    <col min="23" max="23" width="3.125" customWidth="1"/>
    <col min="24" max="24" width="41.875" customWidth="1"/>
    <col min="25" max="25" width="3.125" customWidth="1"/>
    <col min="26" max="26" width="41.875" customWidth="1"/>
    <col min="27" max="27" width="3.125" customWidth="1"/>
    <col min="28" max="28" width="41.875" customWidth="1"/>
  </cols>
  <sheetData>
    <row r="2" spans="1:27" ht="56.25" customHeight="1" x14ac:dyDescent="0.75">
      <c r="A2" s="128"/>
      <c r="B2" s="12"/>
      <c r="C2" s="12"/>
      <c r="D2" s="12"/>
      <c r="H2" s="32" t="s">
        <v>31</v>
      </c>
      <c r="I2" s="32"/>
      <c r="L2" s="128" t="s">
        <v>118</v>
      </c>
      <c r="M2" s="12"/>
    </row>
    <row r="3" spans="1:27" ht="41.25" customHeight="1" x14ac:dyDescent="0.3">
      <c r="A3" s="485"/>
      <c r="B3" s="485"/>
      <c r="C3" s="12"/>
      <c r="D3" s="12"/>
      <c r="K3" s="513" t="s">
        <v>5</v>
      </c>
      <c r="L3" s="485"/>
      <c r="M3" s="485"/>
      <c r="Y3" s="37"/>
      <c r="Z3" s="478" t="s">
        <v>407</v>
      </c>
      <c r="AA3" s="478"/>
    </row>
    <row r="4" spans="1:27" ht="20.100000000000001" customHeight="1" x14ac:dyDescent="0.2">
      <c r="A4" s="28"/>
      <c r="B4" s="28"/>
      <c r="C4" s="12"/>
      <c r="D4" s="12"/>
      <c r="Y4" s="37"/>
    </row>
    <row r="5" spans="1:27" ht="41.25" customHeight="1" x14ac:dyDescent="0.2">
      <c r="A5" s="28"/>
      <c r="B5" s="28"/>
      <c r="C5" s="12"/>
      <c r="D5" s="12"/>
      <c r="W5" s="47"/>
      <c r="X5" s="486" t="s">
        <v>408</v>
      </c>
      <c r="Y5" s="486"/>
      <c r="Z5" s="114"/>
    </row>
    <row r="6" spans="1:27" ht="20.100000000000001" customHeight="1" x14ac:dyDescent="0.2">
      <c r="A6" s="28"/>
      <c r="B6" s="28"/>
      <c r="C6" s="12"/>
      <c r="D6" s="12"/>
      <c r="W6" s="47"/>
      <c r="X6" s="33" t="s">
        <v>409</v>
      </c>
      <c r="Y6" s="37"/>
    </row>
    <row r="7" spans="1:27" ht="41.25" customHeight="1" x14ac:dyDescent="0.2">
      <c r="A7" s="28"/>
      <c r="B7" s="28"/>
      <c r="C7" s="12"/>
      <c r="D7" s="12"/>
      <c r="U7" s="40"/>
      <c r="V7" s="487" t="s">
        <v>410</v>
      </c>
      <c r="W7" s="487"/>
      <c r="Y7" s="37"/>
      <c r="Z7" s="479" t="s">
        <v>15</v>
      </c>
      <c r="AA7" s="479"/>
    </row>
    <row r="8" spans="1:27" ht="39.75" customHeight="1" x14ac:dyDescent="0.3">
      <c r="A8" s="28"/>
      <c r="B8" s="28"/>
      <c r="C8" s="12"/>
      <c r="D8" s="12"/>
      <c r="U8" s="40"/>
      <c r="V8" s="172" t="s">
        <v>411</v>
      </c>
      <c r="W8" s="47"/>
      <c r="Z8" s="196"/>
    </row>
    <row r="9" spans="1:27" ht="41.25" customHeight="1" x14ac:dyDescent="0.2">
      <c r="A9" s="28"/>
      <c r="B9" s="28"/>
      <c r="C9" s="12"/>
      <c r="D9" s="12"/>
      <c r="S9" s="37"/>
      <c r="T9" s="484" t="s">
        <v>14</v>
      </c>
      <c r="U9" s="484"/>
      <c r="W9" s="47"/>
      <c r="X9" s="480" t="s">
        <v>465</v>
      </c>
      <c r="Y9" s="480"/>
    </row>
    <row r="10" spans="1:27" ht="39.75" customHeight="1" x14ac:dyDescent="0.3">
      <c r="A10" s="28"/>
      <c r="B10" s="28"/>
      <c r="C10" s="12"/>
      <c r="D10" s="12"/>
      <c r="S10" s="37"/>
      <c r="T10" s="172" t="s">
        <v>411</v>
      </c>
      <c r="U10" s="40"/>
    </row>
    <row r="11" spans="1:27" ht="41.25" customHeight="1" x14ac:dyDescent="0.2">
      <c r="A11" s="28"/>
      <c r="B11" s="28"/>
      <c r="C11" s="12"/>
      <c r="D11" s="12"/>
      <c r="Q11" s="35"/>
      <c r="R11" s="482" t="s">
        <v>13</v>
      </c>
      <c r="S11" s="482"/>
      <c r="U11" s="40"/>
      <c r="V11" s="462" t="s">
        <v>16</v>
      </c>
      <c r="W11" s="462"/>
    </row>
    <row r="12" spans="1:27" ht="20.100000000000001" customHeight="1" x14ac:dyDescent="0.3">
      <c r="A12" s="28"/>
      <c r="B12" s="28"/>
      <c r="C12" s="12"/>
      <c r="D12" s="12"/>
      <c r="Q12" s="35"/>
      <c r="R12" s="136" t="s">
        <v>412</v>
      </c>
      <c r="S12" s="37"/>
    </row>
    <row r="13" spans="1:27" ht="41.25" customHeight="1" x14ac:dyDescent="0.2">
      <c r="A13" s="28"/>
      <c r="B13" s="28"/>
      <c r="C13" s="12"/>
      <c r="D13" s="12"/>
      <c r="P13" s="33"/>
      <c r="Q13" s="35"/>
      <c r="R13" s="113" t="s">
        <v>582</v>
      </c>
      <c r="S13" s="37"/>
      <c r="T13" s="467" t="s">
        <v>17</v>
      </c>
      <c r="U13" s="467"/>
    </row>
    <row r="14" spans="1:27" ht="41.25" customHeight="1" x14ac:dyDescent="0.2">
      <c r="A14" s="28"/>
      <c r="B14" s="28"/>
      <c r="C14" s="12"/>
      <c r="D14" s="12"/>
      <c r="O14" s="40"/>
      <c r="P14" s="487" t="s">
        <v>494</v>
      </c>
      <c r="Q14" s="487"/>
      <c r="T14" s="33"/>
      <c r="U14" s="33"/>
    </row>
    <row r="15" spans="1:27" ht="41.25" customHeight="1" x14ac:dyDescent="0.2">
      <c r="A15" s="28"/>
      <c r="B15" s="28"/>
      <c r="C15" s="12"/>
      <c r="D15" s="12"/>
      <c r="O15" s="40"/>
      <c r="P15" s="33" t="s">
        <v>413</v>
      </c>
      <c r="Q15" s="35"/>
      <c r="S15" s="35"/>
      <c r="T15" s="484" t="s">
        <v>18</v>
      </c>
      <c r="U15" s="484"/>
    </row>
    <row r="16" spans="1:27" ht="20.100000000000001" customHeight="1" x14ac:dyDescent="0.2">
      <c r="A16" s="28"/>
      <c r="B16" s="28"/>
      <c r="C16" s="12"/>
      <c r="D16" s="12"/>
      <c r="O16" s="40"/>
      <c r="Q16" s="35"/>
      <c r="S16" s="35"/>
    </row>
    <row r="17" spans="1:21" ht="41.25" customHeight="1" x14ac:dyDescent="0.3">
      <c r="A17" s="28"/>
      <c r="B17" s="28"/>
      <c r="C17" s="12"/>
      <c r="D17" s="12"/>
      <c r="L17" s="42"/>
      <c r="M17" s="481" t="s">
        <v>33</v>
      </c>
      <c r="N17" s="481"/>
      <c r="O17" s="481"/>
      <c r="Q17" s="35"/>
      <c r="R17" s="461" t="s">
        <v>492</v>
      </c>
      <c r="S17" s="461"/>
    </row>
    <row r="18" spans="1:21" s="1" customFormat="1" ht="20.100000000000001" customHeight="1" x14ac:dyDescent="0.2">
      <c r="A18" s="34"/>
      <c r="B18" s="34"/>
      <c r="C18"/>
      <c r="D18"/>
      <c r="E18"/>
      <c r="F18"/>
      <c r="G18"/>
      <c r="H18"/>
      <c r="I18"/>
      <c r="J18"/>
      <c r="K18"/>
      <c r="L18" s="39"/>
      <c r="O18" s="41"/>
      <c r="S18" s="36"/>
    </row>
    <row r="19" spans="1:21" s="1" customFormat="1" ht="41.25" customHeight="1" x14ac:dyDescent="0.2">
      <c r="A19" s="34"/>
      <c r="B19" s="34"/>
      <c r="C19"/>
      <c r="D19"/>
      <c r="E19"/>
      <c r="F19"/>
      <c r="G19"/>
      <c r="H19"/>
      <c r="I19"/>
      <c r="J19"/>
      <c r="K19" s="31"/>
      <c r="L19" s="39"/>
      <c r="M19" s="33" t="s">
        <v>414</v>
      </c>
      <c r="O19" s="41"/>
      <c r="P19" s="138" t="s">
        <v>415</v>
      </c>
      <c r="S19" s="36"/>
      <c r="T19" s="467" t="s">
        <v>19</v>
      </c>
      <c r="U19" s="467"/>
    </row>
    <row r="20" spans="1:21" s="1" customFormat="1" ht="41.25" customHeight="1" x14ac:dyDescent="0.2">
      <c r="A20" s="34"/>
      <c r="B20" s="34"/>
      <c r="C20"/>
      <c r="D20"/>
      <c r="E20"/>
      <c r="F20"/>
      <c r="G20"/>
      <c r="J20" s="55"/>
      <c r="K20" s="488" t="s">
        <v>30</v>
      </c>
      <c r="L20" s="488"/>
      <c r="O20" s="41"/>
      <c r="P20" s="462" t="s">
        <v>32</v>
      </c>
      <c r="Q20" s="462"/>
    </row>
    <row r="21" spans="1:21" s="1" customFormat="1" ht="20.100000000000001" customHeight="1" x14ac:dyDescent="0.2">
      <c r="A21" s="34"/>
      <c r="B21" s="34"/>
      <c r="C21"/>
      <c r="D21"/>
      <c r="E21"/>
      <c r="F21"/>
      <c r="G21"/>
      <c r="H21"/>
      <c r="I21" s="37"/>
      <c r="J21"/>
      <c r="K21" s="33" t="s">
        <v>417</v>
      </c>
      <c r="L21" s="42"/>
      <c r="P21" s="33"/>
      <c r="Q21" s="33"/>
    </row>
    <row r="22" spans="1:21" s="1" customFormat="1" ht="41.25" customHeight="1" x14ac:dyDescent="0.2">
      <c r="A22" s="34"/>
      <c r="B22" s="34"/>
      <c r="C22"/>
      <c r="D22"/>
      <c r="E22"/>
      <c r="F22"/>
      <c r="G22"/>
      <c r="H22"/>
      <c r="I22" s="37"/>
      <c r="J22"/>
      <c r="K22" s="33" t="s">
        <v>416</v>
      </c>
      <c r="L22" s="39"/>
      <c r="M22" s="113" t="s">
        <v>491</v>
      </c>
      <c r="O22" s="39"/>
      <c r="P22" s="462" t="s">
        <v>20</v>
      </c>
      <c r="Q22" s="462"/>
    </row>
    <row r="23" spans="1:21" s="1" customFormat="1" ht="51.75" customHeight="1" x14ac:dyDescent="0.2">
      <c r="A23" s="34"/>
      <c r="B23" s="34"/>
      <c r="C23"/>
      <c r="D23"/>
      <c r="E23"/>
      <c r="F23"/>
      <c r="G23"/>
      <c r="H23"/>
      <c r="I23" s="37"/>
      <c r="J23"/>
      <c r="K23" s="33" t="s">
        <v>490</v>
      </c>
      <c r="L23" s="42"/>
      <c r="O23" s="39"/>
      <c r="P23" s="33"/>
      <c r="Q23" s="33"/>
    </row>
    <row r="24" spans="1:21" s="1" customFormat="1" ht="41.25" customHeight="1" x14ac:dyDescent="0.2">
      <c r="A24" s="34"/>
      <c r="B24" s="34"/>
      <c r="C24"/>
      <c r="D24"/>
      <c r="E24"/>
      <c r="F24"/>
      <c r="G24"/>
      <c r="H24"/>
      <c r="I24" s="37"/>
      <c r="J24"/>
      <c r="K24" s="114"/>
      <c r="L24" s="39"/>
      <c r="M24" s="455" t="s">
        <v>34</v>
      </c>
      <c r="N24" s="455"/>
      <c r="O24" s="455"/>
    </row>
    <row r="25" spans="1:21" s="1" customFormat="1" ht="20.100000000000001" customHeight="1" x14ac:dyDescent="0.2">
      <c r="A25" s="34"/>
      <c r="B25" s="34"/>
      <c r="C25"/>
      <c r="D25"/>
      <c r="E25"/>
      <c r="F25"/>
      <c r="G25"/>
      <c r="H25"/>
      <c r="I25" s="37"/>
      <c r="J25"/>
      <c r="K25" s="31"/>
      <c r="L25" s="31"/>
      <c r="M25" s="31"/>
      <c r="N25" s="31"/>
      <c r="O25" s="42"/>
    </row>
    <row r="26" spans="1:21" s="1" customFormat="1" ht="41.25" customHeight="1" x14ac:dyDescent="0.2">
      <c r="A26"/>
      <c r="B26"/>
      <c r="C26"/>
      <c r="D26"/>
      <c r="E26"/>
      <c r="F26" s="44"/>
      <c r="G26" s="219"/>
      <c r="H26" s="483" t="s">
        <v>36</v>
      </c>
      <c r="I26" s="458"/>
      <c r="J26" s="31"/>
      <c r="K26"/>
      <c r="L26"/>
      <c r="O26" s="39"/>
      <c r="P26" s="462" t="s">
        <v>21</v>
      </c>
      <c r="Q26" s="462"/>
    </row>
    <row r="27" spans="1:21" s="1" customFormat="1" ht="41.25" customHeight="1" x14ac:dyDescent="0.2">
      <c r="A27"/>
      <c r="B27"/>
      <c r="C27"/>
      <c r="D27"/>
      <c r="E27"/>
      <c r="F27" s="44"/>
      <c r="G27"/>
      <c r="H27" s="140" t="s">
        <v>160</v>
      </c>
      <c r="I27" s="37"/>
      <c r="J27" s="31"/>
      <c r="K27"/>
      <c r="L27"/>
      <c r="P27" s="33"/>
      <c r="Q27" s="33"/>
    </row>
    <row r="28" spans="1:21" s="1" customFormat="1" ht="41.25" customHeight="1" x14ac:dyDescent="0.2">
      <c r="A28"/>
      <c r="B28"/>
      <c r="C28"/>
      <c r="D28"/>
      <c r="E28"/>
      <c r="F28" s="44"/>
      <c r="G28"/>
      <c r="H28" s="211"/>
      <c r="I28" s="37"/>
      <c r="J28" s="31"/>
      <c r="K28"/>
      <c r="L28"/>
      <c r="O28" s="41"/>
      <c r="P28" s="490" t="s">
        <v>466</v>
      </c>
      <c r="Q28" s="490"/>
    </row>
    <row r="29" spans="1:21" s="1" customFormat="1" ht="20.100000000000001" customHeight="1" x14ac:dyDescent="0.2">
      <c r="A29"/>
      <c r="B29"/>
      <c r="C29"/>
      <c r="D29"/>
      <c r="E29"/>
      <c r="F29" s="44"/>
      <c r="G29"/>
      <c r="H29" s="33"/>
      <c r="I29" s="37"/>
      <c r="J29"/>
      <c r="K29"/>
      <c r="L29"/>
      <c r="O29" s="41"/>
      <c r="P29" s="33"/>
      <c r="Q29" s="33"/>
    </row>
    <row r="30" spans="1:21" s="1" customFormat="1" ht="41.25" customHeight="1" x14ac:dyDescent="0.2">
      <c r="A30"/>
      <c r="B30"/>
      <c r="C30"/>
      <c r="D30"/>
      <c r="E30"/>
      <c r="F30" s="44"/>
      <c r="G30"/>
      <c r="H30" s="140"/>
      <c r="I30" s="37"/>
      <c r="J30"/>
      <c r="K30" s="114" t="s">
        <v>2201</v>
      </c>
      <c r="L30" s="43"/>
      <c r="M30" s="489" t="s">
        <v>481</v>
      </c>
      <c r="N30" s="489"/>
      <c r="O30" s="489"/>
      <c r="P30" s="33"/>
      <c r="Q30" s="33"/>
    </row>
    <row r="31" spans="1:21" s="1" customFormat="1" ht="20.100000000000001" customHeight="1" x14ac:dyDescent="0.2">
      <c r="A31"/>
      <c r="B31"/>
      <c r="C31"/>
      <c r="D31"/>
      <c r="E31"/>
      <c r="F31" s="44"/>
      <c r="G31"/>
      <c r="H31" s="31"/>
      <c r="I31" s="37"/>
      <c r="J31"/>
      <c r="K31"/>
      <c r="L31" s="43"/>
      <c r="M31" s="113" t="s">
        <v>452</v>
      </c>
      <c r="O31" s="41"/>
      <c r="P31" s="33"/>
      <c r="Q31" s="33"/>
    </row>
    <row r="32" spans="1:21" s="1" customFormat="1" ht="41.25" customHeight="1" x14ac:dyDescent="0.2">
      <c r="A32"/>
      <c r="B32"/>
      <c r="C32"/>
      <c r="D32"/>
      <c r="E32"/>
      <c r="F32" s="44"/>
      <c r="G32"/>
      <c r="H32" s="31"/>
      <c r="I32" s="37"/>
      <c r="J32"/>
      <c r="K32"/>
      <c r="L32" s="43"/>
      <c r="M32" s="138" t="s">
        <v>159</v>
      </c>
      <c r="P32" s="490" t="s">
        <v>467</v>
      </c>
      <c r="Q32" s="490"/>
    </row>
    <row r="33" spans="1:17" s="1" customFormat="1" ht="20.100000000000001" customHeight="1" x14ac:dyDescent="0.2">
      <c r="A33"/>
      <c r="B33"/>
      <c r="C33"/>
      <c r="D33"/>
      <c r="E33"/>
      <c r="F33" s="44"/>
      <c r="G33"/>
      <c r="H33" s="31"/>
      <c r="I33" s="37"/>
      <c r="J33"/>
      <c r="K33"/>
      <c r="L33" s="43"/>
      <c r="M33" s="113"/>
      <c r="P33" s="33"/>
      <c r="Q33" s="33"/>
    </row>
    <row r="34" spans="1:17" s="1" customFormat="1" ht="69" customHeight="1" x14ac:dyDescent="0.2">
      <c r="A34"/>
      <c r="B34"/>
      <c r="C34"/>
      <c r="D34"/>
      <c r="E34"/>
      <c r="F34" s="44"/>
      <c r="G34"/>
      <c r="H34"/>
      <c r="I34" s="37"/>
      <c r="J34" s="55"/>
      <c r="K34" s="456" t="s">
        <v>485</v>
      </c>
      <c r="L34" s="456"/>
      <c r="M34" s="138"/>
      <c r="N34" s="138"/>
      <c r="P34" s="457"/>
      <c r="Q34" s="457"/>
    </row>
    <row r="35" spans="1:17" s="1" customFormat="1" ht="20.100000000000001" customHeight="1" x14ac:dyDescent="0.2">
      <c r="A35"/>
      <c r="B35"/>
      <c r="C35"/>
      <c r="D35"/>
      <c r="E35"/>
      <c r="F35" s="44"/>
      <c r="G35"/>
      <c r="H35"/>
      <c r="I35"/>
      <c r="J35"/>
      <c r="K35" s="33" t="s">
        <v>418</v>
      </c>
      <c r="L35" s="43"/>
      <c r="P35" s="33"/>
      <c r="Q35" s="33"/>
    </row>
    <row r="36" spans="1:17" s="1" customFormat="1" ht="41.25" customHeight="1" x14ac:dyDescent="0.2">
      <c r="A36"/>
      <c r="B36"/>
      <c r="C36"/>
      <c r="D36"/>
      <c r="E36"/>
      <c r="F36" s="44"/>
      <c r="G36"/>
      <c r="H36"/>
      <c r="I36"/>
      <c r="J36"/>
      <c r="K36" s="33" t="s">
        <v>489</v>
      </c>
      <c r="L36" s="43"/>
      <c r="M36" s="455" t="s">
        <v>482</v>
      </c>
      <c r="N36" s="455"/>
      <c r="O36" s="455"/>
      <c r="P36" s="33"/>
      <c r="Q36" s="33"/>
    </row>
    <row r="37" spans="1:17" s="1" customFormat="1" ht="41.25" customHeight="1" x14ac:dyDescent="0.2">
      <c r="A37"/>
      <c r="B37"/>
      <c r="C37" s="173"/>
      <c r="D37" s="285"/>
      <c r="E37" s="459" t="s">
        <v>63</v>
      </c>
      <c r="F37" s="459"/>
      <c r="G37" s="33"/>
      <c r="H37" s="138" t="s">
        <v>161</v>
      </c>
      <c r="I37"/>
      <c r="J37"/>
      <c r="K37"/>
      <c r="L37"/>
      <c r="M37"/>
      <c r="N37"/>
    </row>
    <row r="38" spans="1:17" s="1" customFormat="1" ht="45" customHeight="1" x14ac:dyDescent="0.2">
      <c r="A38"/>
      <c r="B38"/>
      <c r="C38" s="174"/>
      <c r="D38"/>
      <c r="E38" s="197" t="s">
        <v>498</v>
      </c>
      <c r="F38" s="44"/>
      <c r="G38" s="197"/>
      <c r="H38"/>
      <c r="I38" s="38"/>
      <c r="J38" s="55"/>
      <c r="K38" s="456" t="s">
        <v>2041</v>
      </c>
      <c r="L38" s="456"/>
      <c r="M38"/>
      <c r="N38"/>
    </row>
    <row r="39" spans="1:17" s="1" customFormat="1" ht="20.100000000000001" customHeight="1" x14ac:dyDescent="0.2">
      <c r="A39"/>
      <c r="B39"/>
      <c r="C39" s="174"/>
      <c r="D39"/>
      <c r="E39"/>
      <c r="F39" s="44"/>
      <c r="G39"/>
      <c r="H39"/>
      <c r="I39" s="38"/>
      <c r="J39"/>
      <c r="K39" s="109" t="s">
        <v>2042</v>
      </c>
    </row>
    <row r="40" spans="1:17" s="1" customFormat="1" ht="63.75" customHeight="1" x14ac:dyDescent="0.2">
      <c r="A40" s="37"/>
      <c r="B40" s="475" t="s">
        <v>65</v>
      </c>
      <c r="C40" s="476"/>
      <c r="D40" s="158"/>
      <c r="E40"/>
      <c r="F40" s="44"/>
      <c r="G40" s="219"/>
      <c r="H40" s="477" t="s">
        <v>1528</v>
      </c>
      <c r="I40" s="477"/>
      <c r="J40" s="31"/>
      <c r="K40" s="142" t="s">
        <v>2043</v>
      </c>
      <c r="L40" s="43"/>
      <c r="M40" s="455" t="s">
        <v>23</v>
      </c>
      <c r="N40" s="455"/>
      <c r="O40" s="455"/>
    </row>
    <row r="41" spans="1:17" s="1" customFormat="1" ht="31.5" customHeight="1" x14ac:dyDescent="0.2">
      <c r="A41" s="37"/>
      <c r="B41" s="37"/>
      <c r="C41" s="174"/>
      <c r="D41"/>
      <c r="E41"/>
      <c r="F41"/>
      <c r="G41"/>
      <c r="H41" s="33" t="s">
        <v>2034</v>
      </c>
      <c r="I41" s="38"/>
      <c r="J41" s="31"/>
      <c r="K41"/>
      <c r="L41" s="43"/>
      <c r="M41" s="31"/>
      <c r="N41" s="31"/>
      <c r="O41" s="31"/>
    </row>
    <row r="42" spans="1:17" s="1" customFormat="1" ht="41.25" customHeight="1" x14ac:dyDescent="0.2">
      <c r="A42" s="37"/>
      <c r="B42" s="37"/>
      <c r="C42" s="174"/>
      <c r="D42"/>
      <c r="E42"/>
      <c r="F42"/>
      <c r="G42"/>
      <c r="H42" s="31"/>
      <c r="I42" s="38"/>
      <c r="J42" s="55"/>
      <c r="K42" s="456" t="s">
        <v>2044</v>
      </c>
      <c r="L42" s="456"/>
      <c r="M42" s="31"/>
      <c r="N42" s="31"/>
      <c r="O42" s="31"/>
    </row>
    <row r="43" spans="1:17" s="1" customFormat="1" ht="20.100000000000001" customHeight="1" x14ac:dyDescent="0.3">
      <c r="A43" s="37"/>
      <c r="B43" s="37"/>
      <c r="C43" s="174"/>
      <c r="D43"/>
      <c r="E43"/>
      <c r="F43"/>
      <c r="G43"/>
      <c r="H43" s="31"/>
      <c r="I43"/>
      <c r="J43" s="31"/>
      <c r="K43" s="136" t="s">
        <v>422</v>
      </c>
      <c r="L43" s="43"/>
      <c r="M43" s="31"/>
      <c r="N43" s="31"/>
      <c r="O43" s="31"/>
    </row>
    <row r="44" spans="1:17" s="1" customFormat="1" ht="41.25" customHeight="1" x14ac:dyDescent="0.2">
      <c r="A44" s="37"/>
      <c r="B44" s="50" t="s">
        <v>264</v>
      </c>
      <c r="C44" s="174"/>
      <c r="D44"/>
      <c r="E44"/>
      <c r="F44"/>
      <c r="G44"/>
      <c r="H44" s="31"/>
      <c r="I44"/>
      <c r="J44" s="31"/>
      <c r="K44" s="142" t="s">
        <v>2045</v>
      </c>
      <c r="L44" s="43"/>
      <c r="M44" s="455" t="s">
        <v>419</v>
      </c>
      <c r="N44" s="455"/>
      <c r="O44" s="455"/>
    </row>
    <row r="45" spans="1:17" s="1" customFormat="1" ht="25.5" customHeight="1" x14ac:dyDescent="0.2">
      <c r="A45"/>
      <c r="B45" s="33" t="s">
        <v>1532</v>
      </c>
      <c r="C45" s="174"/>
      <c r="D45"/>
      <c r="E45"/>
      <c r="F45"/>
      <c r="G45"/>
      <c r="H45" s="31"/>
      <c r="I45"/>
      <c r="J45" s="31"/>
      <c r="K45"/>
      <c r="L45" s="31"/>
      <c r="M45" s="31"/>
      <c r="N45" s="31"/>
      <c r="O45" s="31"/>
    </row>
    <row r="46" spans="1:17" s="1" customFormat="1" ht="41.25" customHeight="1" x14ac:dyDescent="0.2">
      <c r="A46"/>
      <c r="B46" s="33"/>
      <c r="C46" s="174"/>
      <c r="D46"/>
      <c r="E46"/>
      <c r="F46"/>
      <c r="G46"/>
      <c r="H46" s="31"/>
      <c r="I46"/>
      <c r="J46" s="31"/>
      <c r="K46"/>
      <c r="L46" s="31"/>
      <c r="M46" s="31"/>
      <c r="N46" s="31"/>
      <c r="O46" s="31"/>
    </row>
    <row r="47" spans="1:17" s="1" customFormat="1" ht="20.100000000000001" customHeight="1" x14ac:dyDescent="0.2">
      <c r="A47"/>
      <c r="B47" s="33"/>
      <c r="C47" s="174"/>
      <c r="D47"/>
      <c r="E47"/>
      <c r="F47"/>
      <c r="G47"/>
      <c r="H47" s="31"/>
      <c r="I47"/>
      <c r="J47" s="31"/>
      <c r="K47"/>
      <c r="L47" s="31"/>
      <c r="M47" s="31"/>
      <c r="N47" s="31"/>
      <c r="O47" s="31"/>
    </row>
    <row r="48" spans="1:17" s="1" customFormat="1" ht="41.25" customHeight="1" x14ac:dyDescent="0.2">
      <c r="A48"/>
      <c r="B48" s="33"/>
      <c r="C48" s="174"/>
      <c r="D48"/>
      <c r="E48"/>
      <c r="F48"/>
      <c r="G48"/>
      <c r="H48" s="31"/>
      <c r="I48"/>
      <c r="J48" s="31"/>
      <c r="K48"/>
      <c r="L48" s="31"/>
      <c r="M48" s="31"/>
      <c r="N48" s="31"/>
      <c r="O48" s="31"/>
    </row>
    <row r="49" spans="1:15" s="1" customFormat="1" ht="20.100000000000001" customHeight="1" x14ac:dyDescent="0.2">
      <c r="A49"/>
      <c r="B49" s="158"/>
      <c r="C49" s="174"/>
      <c r="D49"/>
      <c r="E49"/>
      <c r="F49"/>
      <c r="G49"/>
      <c r="H49" s="31"/>
      <c r="I49"/>
      <c r="J49" s="31"/>
      <c r="K49"/>
      <c r="L49" s="31"/>
      <c r="M49" s="31"/>
      <c r="N49" s="31"/>
      <c r="O49" s="31"/>
    </row>
    <row r="50" spans="1:15" s="1" customFormat="1" ht="41.25" customHeight="1" x14ac:dyDescent="0.2">
      <c r="A50"/>
      <c r="C50" s="174"/>
      <c r="D50"/>
      <c r="E50"/>
      <c r="F50"/>
      <c r="G50"/>
      <c r="H50" s="31"/>
      <c r="I50"/>
      <c r="J50" s="31"/>
      <c r="K50"/>
      <c r="L50" s="31"/>
      <c r="M50" s="31"/>
      <c r="N50" s="31"/>
      <c r="O50" s="31"/>
    </row>
    <row r="51" spans="1:15" s="1" customFormat="1" ht="20.100000000000001" customHeight="1" x14ac:dyDescent="0.2">
      <c r="A51"/>
      <c r="B51" s="33"/>
      <c r="C51" s="174"/>
      <c r="D51"/>
      <c r="E51"/>
      <c r="F51"/>
      <c r="G51"/>
      <c r="H51" s="31"/>
      <c r="I51"/>
      <c r="J51" s="31"/>
      <c r="K51"/>
      <c r="L51" s="31"/>
      <c r="M51" s="31"/>
      <c r="N51" s="31"/>
      <c r="O51" s="31"/>
    </row>
    <row r="52" spans="1:15" s="1" customFormat="1" ht="41.25" customHeight="1" x14ac:dyDescent="0.2">
      <c r="A52"/>
      <c r="B52" s="33"/>
      <c r="C52" s="174"/>
      <c r="D52"/>
      <c r="E52"/>
      <c r="F52"/>
      <c r="G52"/>
      <c r="H52" s="31"/>
      <c r="I52"/>
      <c r="J52" s="31"/>
      <c r="K52"/>
      <c r="L52" s="31"/>
      <c r="M52" s="31"/>
      <c r="N52" s="31"/>
      <c r="O52" s="31"/>
    </row>
    <row r="53" spans="1:15" s="1" customFormat="1" ht="20.100000000000001" customHeight="1" x14ac:dyDescent="0.2">
      <c r="A53"/>
      <c r="B53" s="33"/>
      <c r="C53" s="174"/>
      <c r="D53"/>
      <c r="E53"/>
      <c r="F53"/>
      <c r="G53"/>
      <c r="H53" s="31"/>
      <c r="I53"/>
      <c r="J53" s="31"/>
      <c r="K53"/>
      <c r="L53" s="31"/>
      <c r="M53" s="31"/>
      <c r="N53" s="31"/>
      <c r="O53" s="31"/>
    </row>
    <row r="54" spans="1:15" s="1" customFormat="1" ht="41.25" customHeight="1" x14ac:dyDescent="0.2">
      <c r="A54"/>
      <c r="B54" s="33"/>
      <c r="C54" s="174"/>
      <c r="D54"/>
      <c r="E54"/>
      <c r="F54"/>
      <c r="G54"/>
      <c r="H54" s="31"/>
      <c r="I54"/>
      <c r="J54" s="31"/>
      <c r="K54"/>
      <c r="L54" s="31"/>
      <c r="M54" s="31"/>
      <c r="N54" s="31"/>
      <c r="O54" s="31"/>
    </row>
    <row r="55" spans="1:15" s="1" customFormat="1" ht="20.100000000000001" customHeight="1" x14ac:dyDescent="0.2">
      <c r="A55"/>
      <c r="B55" s="33"/>
      <c r="C55" s="174"/>
      <c r="D55"/>
      <c r="E55"/>
      <c r="F55"/>
      <c r="G55"/>
      <c r="H55" s="31"/>
      <c r="I55"/>
      <c r="J55" s="31"/>
      <c r="K55"/>
      <c r="L55" s="31"/>
      <c r="M55" s="31"/>
      <c r="N55" s="31"/>
      <c r="O55" s="31"/>
    </row>
    <row r="56" spans="1:15" s="1" customFormat="1" ht="41.25" customHeight="1" x14ac:dyDescent="0.2">
      <c r="A56"/>
      <c r="B56" s="33"/>
      <c r="C56" s="174"/>
      <c r="D56"/>
      <c r="E56"/>
      <c r="F56"/>
      <c r="G56"/>
      <c r="H56" s="31"/>
      <c r="I56"/>
      <c r="J56" s="31"/>
      <c r="K56"/>
      <c r="L56" s="31"/>
      <c r="M56" s="31"/>
      <c r="N56" s="31"/>
      <c r="O56" s="31"/>
    </row>
    <row r="57" spans="1:15" s="1" customFormat="1" ht="20.100000000000001" customHeight="1" x14ac:dyDescent="0.2">
      <c r="A57"/>
      <c r="B57" s="33"/>
      <c r="C57" s="174"/>
      <c r="D57"/>
      <c r="E57"/>
      <c r="F57"/>
      <c r="G57"/>
      <c r="H57" s="31"/>
      <c r="I57"/>
      <c r="J57" s="31"/>
      <c r="K57"/>
      <c r="L57" s="31"/>
      <c r="M57" s="31"/>
      <c r="N57" s="31"/>
      <c r="O57" s="31"/>
    </row>
    <row r="58" spans="1:15" s="1" customFormat="1" ht="41.25" customHeight="1" x14ac:dyDescent="0.2">
      <c r="A58"/>
      <c r="B58" s="33"/>
      <c r="C58" s="174"/>
      <c r="D58"/>
      <c r="E58"/>
      <c r="F58"/>
      <c r="G58"/>
      <c r="H58" s="31"/>
      <c r="I58"/>
      <c r="J58" s="31"/>
      <c r="K58"/>
      <c r="L58" s="31"/>
      <c r="M58" s="31"/>
      <c r="N58" s="31"/>
      <c r="O58" s="31"/>
    </row>
    <row r="59" spans="1:15" s="1" customFormat="1" ht="20.100000000000001" customHeight="1" x14ac:dyDescent="0.2">
      <c r="A59"/>
      <c r="B59" s="33"/>
      <c r="C59" s="174"/>
      <c r="D59"/>
      <c r="E59"/>
      <c r="F59"/>
      <c r="G59"/>
      <c r="H59" s="31"/>
      <c r="I59"/>
      <c r="J59" s="31"/>
      <c r="K59"/>
      <c r="L59" s="31"/>
      <c r="M59" s="31"/>
      <c r="N59" s="31"/>
      <c r="O59" s="31"/>
    </row>
    <row r="60" spans="1:15" s="1" customFormat="1" ht="41.25" customHeight="1" x14ac:dyDescent="0.2">
      <c r="A60"/>
      <c r="B60" s="50" t="s">
        <v>1714</v>
      </c>
      <c r="C60" s="174"/>
      <c r="D60"/>
      <c r="E60"/>
      <c r="F60"/>
      <c r="G60"/>
      <c r="H60" s="31"/>
      <c r="I60"/>
      <c r="J60" s="31"/>
      <c r="K60"/>
      <c r="L60" s="31"/>
      <c r="M60" s="31"/>
      <c r="N60" s="31"/>
      <c r="O60" s="31"/>
    </row>
    <row r="61" spans="1:15" s="1" customFormat="1" ht="20.100000000000001" customHeight="1" x14ac:dyDescent="0.2">
      <c r="A61" s="37"/>
      <c r="B61" s="33" t="s">
        <v>1715</v>
      </c>
      <c r="C61" s="174"/>
      <c r="D61"/>
      <c r="E61"/>
      <c r="F61"/>
      <c r="G61"/>
      <c r="H61" s="31"/>
      <c r="I61"/>
      <c r="J61" s="31"/>
      <c r="K61"/>
      <c r="L61" s="31"/>
      <c r="M61" s="31"/>
      <c r="N61" s="31"/>
      <c r="O61" s="31"/>
    </row>
    <row r="62" spans="1:15" s="1" customFormat="1" ht="41.25" customHeight="1" x14ac:dyDescent="0.2">
      <c r="A62" s="451"/>
      <c r="B62" s="33"/>
      <c r="C62" s="174"/>
      <c r="D62"/>
      <c r="E62"/>
      <c r="F62"/>
      <c r="G62"/>
      <c r="H62" s="31"/>
      <c r="I62"/>
      <c r="J62" s="31"/>
      <c r="K62"/>
      <c r="L62" s="31"/>
      <c r="M62" s="31"/>
      <c r="N62" s="31"/>
      <c r="O62" s="31"/>
    </row>
    <row r="63" spans="1:15" s="1" customFormat="1" ht="20.100000000000001" customHeight="1" x14ac:dyDescent="0.2">
      <c r="A63" s="37"/>
      <c r="B63" s="33"/>
      <c r="C63" s="174"/>
      <c r="D63"/>
      <c r="E63"/>
      <c r="F63"/>
      <c r="G63"/>
      <c r="H63" s="31"/>
      <c r="I63"/>
      <c r="J63" s="31"/>
      <c r="K63"/>
      <c r="L63" s="31"/>
      <c r="M63" s="31"/>
      <c r="N63" s="31"/>
      <c r="O63" s="31"/>
    </row>
    <row r="64" spans="1:15" s="1" customFormat="1" ht="41.25" customHeight="1" x14ac:dyDescent="0.2">
      <c r="A64" s="37"/>
      <c r="B64" s="33"/>
      <c r="C64" s="174"/>
      <c r="D64"/>
      <c r="E64"/>
      <c r="F64"/>
      <c r="G64"/>
      <c r="H64" s="31"/>
      <c r="I64"/>
      <c r="J64" s="31"/>
      <c r="K64"/>
      <c r="L64" s="31"/>
      <c r="M64" s="31"/>
      <c r="N64" s="31"/>
      <c r="O64" s="31"/>
    </row>
    <row r="65" spans="1:15" s="1" customFormat="1" ht="20.100000000000001" customHeight="1" x14ac:dyDescent="0.2">
      <c r="A65" s="37"/>
      <c r="B65" s="33"/>
      <c r="C65" s="174"/>
      <c r="D65"/>
      <c r="E65"/>
      <c r="F65"/>
      <c r="G65"/>
      <c r="H65" s="31"/>
      <c r="I65"/>
      <c r="J65" s="31"/>
      <c r="K65"/>
      <c r="L65" s="31"/>
      <c r="M65" s="31"/>
      <c r="N65" s="31"/>
      <c r="O65" s="31"/>
    </row>
    <row r="66" spans="1:15" s="1" customFormat="1" ht="41.25" customHeight="1" x14ac:dyDescent="0.2">
      <c r="A66" s="37"/>
      <c r="B66" s="33"/>
      <c r="C66" s="174"/>
      <c r="D66"/>
      <c r="E66"/>
      <c r="F66"/>
      <c r="G66"/>
      <c r="H66" s="31"/>
      <c r="I66"/>
      <c r="J66" s="31"/>
      <c r="K66"/>
      <c r="L66" s="31"/>
      <c r="M66" s="31"/>
      <c r="N66" s="31"/>
      <c r="O66" s="31"/>
    </row>
    <row r="67" spans="1:15" s="1" customFormat="1" ht="20.100000000000001" customHeight="1" x14ac:dyDescent="0.2">
      <c r="A67" s="37"/>
      <c r="B67" s="33"/>
      <c r="C67" s="174"/>
      <c r="D67"/>
      <c r="E67"/>
      <c r="F67"/>
      <c r="G67"/>
      <c r="H67" s="31"/>
      <c r="I67"/>
      <c r="J67" s="31"/>
      <c r="K67"/>
      <c r="L67" s="31"/>
      <c r="M67" s="31"/>
      <c r="N67" s="31"/>
      <c r="O67" s="31"/>
    </row>
    <row r="68" spans="1:15" s="1" customFormat="1" ht="41.25" customHeight="1" x14ac:dyDescent="0.2">
      <c r="A68" s="37"/>
      <c r="B68" s="33"/>
      <c r="C68" s="174"/>
      <c r="D68"/>
      <c r="E68"/>
      <c r="F68"/>
      <c r="G68"/>
      <c r="H68" s="31"/>
      <c r="I68"/>
      <c r="J68" s="31"/>
      <c r="K68"/>
      <c r="L68" s="31"/>
      <c r="M68" s="31"/>
      <c r="N68" s="31"/>
      <c r="O68" s="31"/>
    </row>
    <row r="69" spans="1:15" s="1" customFormat="1" ht="20.100000000000001" customHeight="1" x14ac:dyDescent="0.2">
      <c r="A69" s="37"/>
      <c r="B69" s="33"/>
      <c r="C69" s="174"/>
      <c r="D69"/>
      <c r="E69"/>
      <c r="F69"/>
      <c r="G69"/>
      <c r="H69" s="31"/>
      <c r="I69"/>
      <c r="J69" s="31"/>
      <c r="K69"/>
      <c r="L69" s="31"/>
      <c r="M69" s="31"/>
      <c r="N69" s="31"/>
      <c r="O69" s="31"/>
    </row>
    <row r="70" spans="1:15" s="1" customFormat="1" ht="41.25" customHeight="1" x14ac:dyDescent="0.2">
      <c r="A70" s="37"/>
      <c r="B70" s="33"/>
      <c r="C70" s="174"/>
      <c r="D70"/>
      <c r="E70"/>
      <c r="F70"/>
      <c r="G70"/>
      <c r="H70" s="31"/>
      <c r="I70"/>
      <c r="J70" s="31"/>
      <c r="K70"/>
      <c r="L70" s="31"/>
      <c r="M70" s="31"/>
      <c r="N70" s="31"/>
      <c r="O70" s="31"/>
    </row>
    <row r="71" spans="1:15" s="1" customFormat="1" ht="20.100000000000001" customHeight="1" x14ac:dyDescent="0.2">
      <c r="A71" s="37"/>
      <c r="B71" s="33"/>
      <c r="C71" s="174"/>
      <c r="D71"/>
      <c r="E71"/>
      <c r="F71"/>
      <c r="G71"/>
      <c r="H71" s="31"/>
      <c r="I71"/>
      <c r="J71" s="31"/>
      <c r="K71"/>
      <c r="L71" s="31"/>
      <c r="M71" s="31"/>
      <c r="N71" s="31"/>
      <c r="O71" s="31"/>
    </row>
    <row r="72" spans="1:15" s="1" customFormat="1" ht="41.25" customHeight="1" x14ac:dyDescent="0.2">
      <c r="A72" s="37"/>
      <c r="B72" s="33"/>
      <c r="C72" s="174"/>
      <c r="D72"/>
      <c r="E72"/>
      <c r="F72"/>
      <c r="G72"/>
      <c r="H72" s="31"/>
      <c r="I72"/>
      <c r="J72" s="31"/>
      <c r="K72"/>
      <c r="L72" s="31"/>
      <c r="M72" s="31"/>
      <c r="N72" s="31"/>
      <c r="O72" s="31"/>
    </row>
    <row r="73" spans="1:15" s="1" customFormat="1" ht="20.100000000000001" customHeight="1" x14ac:dyDescent="0.2">
      <c r="A73" s="37"/>
      <c r="B73" s="33"/>
      <c r="C73" s="174"/>
      <c r="D73"/>
      <c r="E73"/>
      <c r="F73"/>
      <c r="G73"/>
      <c r="H73" s="31"/>
      <c r="I73"/>
      <c r="J73" s="31"/>
      <c r="K73"/>
      <c r="L73" s="31"/>
      <c r="M73" s="31"/>
      <c r="N73" s="31"/>
      <c r="O73" s="31"/>
    </row>
    <row r="74" spans="1:15" s="1" customFormat="1" ht="41.25" customHeight="1" x14ac:dyDescent="0.2">
      <c r="A74" s="37"/>
      <c r="B74" s="33"/>
      <c r="C74" s="174"/>
      <c r="D74"/>
      <c r="E74"/>
      <c r="F74"/>
      <c r="G74"/>
      <c r="H74" s="31"/>
      <c r="I74"/>
      <c r="J74" s="31"/>
      <c r="K74"/>
      <c r="L74" s="31"/>
      <c r="M74" s="31"/>
      <c r="N74" s="31"/>
      <c r="O74" s="31"/>
    </row>
    <row r="75" spans="1:15" s="1" customFormat="1" ht="20.100000000000001" customHeight="1" x14ac:dyDescent="0.2">
      <c r="A75" s="37"/>
      <c r="B75" s="33"/>
      <c r="C75" s="174"/>
      <c r="D75"/>
      <c r="E75"/>
      <c r="F75"/>
      <c r="G75"/>
      <c r="H75" s="31"/>
      <c r="I75"/>
      <c r="J75" s="31"/>
      <c r="K75"/>
      <c r="L75" s="31"/>
      <c r="M75" s="31"/>
      <c r="N75" s="31"/>
      <c r="O75" s="31"/>
    </row>
    <row r="76" spans="1:15" s="1" customFormat="1" ht="41.25" customHeight="1" x14ac:dyDescent="0.2">
      <c r="A76" s="37"/>
      <c r="B76" s="33" t="s">
        <v>1674</v>
      </c>
      <c r="C76" s="174"/>
      <c r="D76"/>
      <c r="E76"/>
      <c r="F76"/>
      <c r="G76"/>
      <c r="H76" s="31"/>
      <c r="I76"/>
      <c r="J76" s="31"/>
      <c r="K76"/>
      <c r="L76" s="31"/>
      <c r="M76" s="31"/>
      <c r="N76" s="31"/>
      <c r="O76" s="31"/>
    </row>
    <row r="77" spans="1:15" s="1" customFormat="1" ht="20.100000000000001" customHeight="1" x14ac:dyDescent="0.2">
      <c r="A77" s="37"/>
      <c r="B77" s="33"/>
      <c r="C77" s="174"/>
      <c r="D77"/>
      <c r="E77"/>
      <c r="F77"/>
      <c r="G77"/>
      <c r="H77" s="31"/>
      <c r="I77"/>
      <c r="J77" s="31"/>
      <c r="K77"/>
      <c r="L77" s="31"/>
      <c r="M77" s="31"/>
      <c r="N77" s="31"/>
      <c r="O77" s="31"/>
    </row>
    <row r="78" spans="1:15" s="1" customFormat="1" ht="41.25" customHeight="1" x14ac:dyDescent="0.2">
      <c r="A78" s="37"/>
      <c r="B78" s="33"/>
      <c r="C78" s="174"/>
      <c r="D78"/>
      <c r="E78"/>
      <c r="F78"/>
      <c r="G78"/>
      <c r="H78" s="31"/>
      <c r="I78"/>
      <c r="J78" s="31"/>
      <c r="K78"/>
      <c r="L78" s="31"/>
      <c r="M78" s="31"/>
      <c r="N78" s="31"/>
      <c r="O78" s="31"/>
    </row>
    <row r="79" spans="1:15" s="1" customFormat="1" ht="20.100000000000001" customHeight="1" x14ac:dyDescent="0.2">
      <c r="A79" s="37"/>
      <c r="B79" s="33"/>
      <c r="C79" s="174"/>
      <c r="D79"/>
      <c r="E79"/>
      <c r="F79"/>
      <c r="G79"/>
      <c r="H79" s="31"/>
      <c r="I79"/>
      <c r="J79" s="31"/>
      <c r="K79"/>
      <c r="L79" s="31"/>
      <c r="M79" s="31"/>
      <c r="N79" s="31"/>
      <c r="O79" s="31"/>
    </row>
    <row r="80" spans="1:15" s="1" customFormat="1" ht="41.25" customHeight="1" x14ac:dyDescent="0.2">
      <c r="A80" s="37"/>
      <c r="B80" s="33"/>
      <c r="C80" s="174"/>
      <c r="D80"/>
      <c r="E80"/>
      <c r="F80"/>
      <c r="G80"/>
      <c r="H80" s="31"/>
      <c r="I80"/>
      <c r="J80" s="31"/>
      <c r="K80"/>
      <c r="L80" s="31"/>
      <c r="M80" s="31"/>
      <c r="N80" s="31"/>
      <c r="O80" s="31"/>
    </row>
    <row r="81" spans="1:15" s="1" customFormat="1" ht="20.100000000000001" customHeight="1" x14ac:dyDescent="0.2">
      <c r="A81" s="37"/>
      <c r="B81" s="33"/>
      <c r="C81" s="174"/>
      <c r="D81"/>
      <c r="E81"/>
      <c r="F81"/>
      <c r="G81"/>
      <c r="H81" s="31"/>
      <c r="I81"/>
      <c r="J81" s="31"/>
      <c r="K81"/>
      <c r="L81" s="31"/>
      <c r="M81" s="31"/>
      <c r="N81" s="31"/>
      <c r="O81" s="31"/>
    </row>
    <row r="82" spans="1:15" s="1" customFormat="1" ht="41.25" customHeight="1" x14ac:dyDescent="0.2">
      <c r="A82" s="37"/>
      <c r="B82" s="33"/>
      <c r="C82" s="174"/>
      <c r="D82"/>
      <c r="E82"/>
      <c r="F82"/>
      <c r="G82"/>
      <c r="H82" s="31"/>
      <c r="I82"/>
      <c r="J82" s="31"/>
      <c r="K82"/>
      <c r="L82" s="31"/>
      <c r="M82" s="31"/>
      <c r="N82" s="31"/>
      <c r="O82" s="31"/>
    </row>
    <row r="83" spans="1:15" s="1" customFormat="1" ht="20.100000000000001" customHeight="1" x14ac:dyDescent="0.2">
      <c r="A83" s="37"/>
      <c r="B83" s="33"/>
      <c r="C83" s="174"/>
      <c r="D83"/>
      <c r="E83"/>
      <c r="F83"/>
      <c r="G83"/>
      <c r="H83" s="31"/>
      <c r="I83"/>
      <c r="J83" s="31"/>
      <c r="K83"/>
      <c r="L83" s="31"/>
      <c r="M83" s="31"/>
      <c r="N83" s="31"/>
      <c r="O83" s="31"/>
    </row>
    <row r="84" spans="1:15" s="1" customFormat="1" ht="41.25" customHeight="1" x14ac:dyDescent="0.2">
      <c r="A84" s="37"/>
      <c r="B84" s="33"/>
      <c r="C84" s="174"/>
      <c r="D84"/>
      <c r="E84"/>
      <c r="F84"/>
      <c r="G84"/>
      <c r="H84" s="31"/>
      <c r="I84"/>
      <c r="J84" s="31"/>
      <c r="K84"/>
      <c r="L84" s="31"/>
      <c r="M84" s="31"/>
      <c r="N84" s="31"/>
      <c r="O84" s="31"/>
    </row>
    <row r="85" spans="1:15" s="1" customFormat="1" ht="20.100000000000001" customHeight="1" x14ac:dyDescent="0.2">
      <c r="A85" s="37"/>
      <c r="B85" s="33"/>
      <c r="C85" s="174"/>
      <c r="D85"/>
      <c r="E85"/>
      <c r="F85"/>
      <c r="G85"/>
      <c r="H85" s="31"/>
      <c r="I85"/>
      <c r="J85" s="31"/>
      <c r="K85"/>
      <c r="L85" s="31"/>
      <c r="M85" s="31"/>
      <c r="N85" s="31"/>
      <c r="O85" s="31"/>
    </row>
    <row r="86" spans="1:15" s="1" customFormat="1" ht="41.25" customHeight="1" x14ac:dyDescent="0.2">
      <c r="A86" s="37"/>
      <c r="B86" s="33"/>
      <c r="C86" s="174"/>
      <c r="D86"/>
      <c r="E86"/>
      <c r="F86"/>
      <c r="G86"/>
      <c r="H86" s="31"/>
      <c r="I86"/>
      <c r="J86" s="31"/>
      <c r="K86"/>
      <c r="L86" s="31"/>
      <c r="M86" s="31"/>
      <c r="N86" s="31"/>
      <c r="O86" s="31"/>
    </row>
    <row r="87" spans="1:15" s="1" customFormat="1" ht="20.100000000000001" customHeight="1" x14ac:dyDescent="0.2">
      <c r="A87" s="37"/>
      <c r="B87" s="33"/>
      <c r="C87" s="174"/>
      <c r="D87"/>
      <c r="E87"/>
      <c r="F87"/>
      <c r="G87"/>
      <c r="H87" s="31"/>
      <c r="I87"/>
      <c r="J87" s="31"/>
      <c r="K87"/>
      <c r="L87" s="31"/>
      <c r="M87" s="31"/>
      <c r="N87" s="31"/>
      <c r="O87" s="31"/>
    </row>
    <row r="88" spans="1:15" s="1" customFormat="1" ht="41.25" customHeight="1" x14ac:dyDescent="0.2">
      <c r="A88" s="37"/>
      <c r="B88" s="33"/>
      <c r="C88" s="174"/>
      <c r="D88"/>
      <c r="E88"/>
      <c r="F88"/>
      <c r="G88"/>
      <c r="H88" s="31"/>
      <c r="I88"/>
      <c r="J88" s="31"/>
      <c r="K88"/>
      <c r="L88" s="31"/>
      <c r="M88" s="31"/>
      <c r="N88" s="31"/>
      <c r="O88" s="31"/>
    </row>
    <row r="89" spans="1:15" s="1" customFormat="1" ht="20.100000000000001" customHeight="1" x14ac:dyDescent="0.2">
      <c r="A89" s="37"/>
      <c r="B89" s="33"/>
      <c r="C89" s="174"/>
      <c r="D89"/>
      <c r="E89"/>
      <c r="F89"/>
      <c r="G89"/>
      <c r="H89" s="31"/>
      <c r="I89"/>
      <c r="J89" s="31"/>
      <c r="K89"/>
      <c r="L89" s="31"/>
      <c r="M89" s="31"/>
      <c r="N89" s="31"/>
      <c r="O89" s="31"/>
    </row>
    <row r="90" spans="1:15" s="1" customFormat="1" ht="41.25" customHeight="1" x14ac:dyDescent="0.2">
      <c r="A90" s="37"/>
      <c r="B90" s="33"/>
      <c r="C90" s="174"/>
      <c r="D90"/>
      <c r="E90"/>
      <c r="F90"/>
      <c r="G90"/>
      <c r="H90" s="31"/>
      <c r="I90"/>
      <c r="J90" s="31"/>
      <c r="K90"/>
      <c r="L90" s="31"/>
      <c r="M90" s="31"/>
      <c r="N90" s="31"/>
      <c r="O90" s="31"/>
    </row>
    <row r="91" spans="1:15" s="1" customFormat="1" ht="20.100000000000001" customHeight="1" x14ac:dyDescent="0.2">
      <c r="A91" s="37"/>
      <c r="B91" s="33"/>
      <c r="C91" s="174"/>
      <c r="D91"/>
      <c r="E91"/>
      <c r="F91"/>
      <c r="G91"/>
      <c r="H91" s="31"/>
      <c r="I91"/>
      <c r="J91" s="31"/>
      <c r="K91"/>
      <c r="L91" s="31"/>
      <c r="M91" s="31"/>
      <c r="N91" s="31"/>
      <c r="O91" s="31"/>
    </row>
    <row r="92" spans="1:15" s="1" customFormat="1" ht="41.25" customHeight="1" x14ac:dyDescent="0.2">
      <c r="A92" s="37"/>
      <c r="B92" s="33"/>
      <c r="C92" s="174"/>
      <c r="D92"/>
      <c r="E92"/>
      <c r="F92"/>
      <c r="G92"/>
      <c r="H92" s="31"/>
      <c r="I92"/>
      <c r="J92" s="31"/>
      <c r="K92"/>
      <c r="L92" s="31"/>
      <c r="M92" s="31"/>
      <c r="N92" s="31"/>
      <c r="O92" s="31"/>
    </row>
    <row r="93" spans="1:15" s="1" customFormat="1" ht="20.100000000000001" customHeight="1" x14ac:dyDescent="0.2">
      <c r="A93" s="37"/>
      <c r="B93" s="33"/>
      <c r="C93" s="174"/>
      <c r="D93"/>
      <c r="E93"/>
      <c r="F93"/>
      <c r="G93"/>
      <c r="H93" s="31"/>
      <c r="I93"/>
      <c r="J93" s="31"/>
      <c r="K93"/>
      <c r="L93" s="31"/>
      <c r="M93" s="31"/>
      <c r="N93" s="31"/>
      <c r="O93" s="31"/>
    </row>
    <row r="94" spans="1:15" s="1" customFormat="1" ht="41.25" customHeight="1" x14ac:dyDescent="0.2">
      <c r="A94" s="37"/>
      <c r="B94" s="33"/>
      <c r="C94" s="174"/>
      <c r="D94"/>
      <c r="E94"/>
      <c r="F94"/>
      <c r="G94"/>
      <c r="H94" s="31"/>
      <c r="I94"/>
      <c r="J94" s="31"/>
      <c r="K94"/>
      <c r="L94" s="31"/>
      <c r="M94" s="31"/>
      <c r="N94" s="31"/>
      <c r="O94" s="31"/>
    </row>
    <row r="95" spans="1:15" s="1" customFormat="1" ht="20.100000000000001" customHeight="1" x14ac:dyDescent="0.2">
      <c r="A95" s="37"/>
      <c r="B95" s="33"/>
      <c r="C95" s="174"/>
      <c r="D95"/>
      <c r="E95"/>
      <c r="F95"/>
      <c r="G95"/>
      <c r="H95" s="31"/>
      <c r="I95"/>
      <c r="J95" s="31"/>
      <c r="K95"/>
      <c r="L95" s="31"/>
      <c r="M95" s="31"/>
      <c r="N95" s="31"/>
      <c r="O95" s="31"/>
    </row>
    <row r="96" spans="1:15" s="1" customFormat="1" ht="41.25" customHeight="1" x14ac:dyDescent="0.2">
      <c r="A96" s="37"/>
      <c r="B96" s="33"/>
      <c r="C96" s="174"/>
      <c r="D96"/>
      <c r="E96"/>
      <c r="F96"/>
      <c r="G96"/>
      <c r="H96" s="31"/>
      <c r="I96"/>
      <c r="J96" s="31"/>
      <c r="K96"/>
      <c r="L96" s="31"/>
      <c r="M96" s="31"/>
      <c r="N96" s="31"/>
      <c r="O96" s="31"/>
    </row>
    <row r="97" spans="1:15" s="1" customFormat="1" ht="20.100000000000001" customHeight="1" x14ac:dyDescent="0.2">
      <c r="A97" s="37"/>
      <c r="B97" s="33"/>
      <c r="C97" s="174"/>
      <c r="D97"/>
      <c r="E97"/>
      <c r="F97"/>
      <c r="G97"/>
      <c r="H97" s="31"/>
      <c r="I97"/>
      <c r="J97" s="31"/>
      <c r="K97"/>
      <c r="L97" s="31"/>
      <c r="M97" s="31"/>
      <c r="N97" s="31"/>
      <c r="O97" s="31"/>
    </row>
    <row r="98" spans="1:15" s="1" customFormat="1" ht="41.25" customHeight="1" x14ac:dyDescent="0.2">
      <c r="A98" s="37"/>
      <c r="B98" s="33"/>
      <c r="C98" s="174"/>
      <c r="D98"/>
      <c r="E98"/>
      <c r="F98"/>
      <c r="G98"/>
      <c r="H98" s="31"/>
      <c r="I98"/>
      <c r="J98" s="31"/>
      <c r="K98"/>
      <c r="L98" s="31"/>
      <c r="M98" s="31"/>
      <c r="N98" s="31"/>
      <c r="O98" s="31"/>
    </row>
    <row r="99" spans="1:15" s="1" customFormat="1" ht="20.100000000000001" customHeight="1" x14ac:dyDescent="0.2">
      <c r="A99" s="37"/>
      <c r="B99" s="33"/>
      <c r="C99" s="174"/>
      <c r="D99"/>
      <c r="E99"/>
      <c r="F99"/>
      <c r="G99"/>
      <c r="H99" s="31"/>
      <c r="I99"/>
      <c r="J99" s="31"/>
      <c r="K99"/>
      <c r="L99" s="31"/>
      <c r="M99" s="31"/>
      <c r="N99" s="31"/>
      <c r="O99" s="31"/>
    </row>
    <row r="100" spans="1:15" s="1" customFormat="1" ht="41.25" customHeight="1" x14ac:dyDescent="0.2">
      <c r="A100" s="37"/>
      <c r="B100" s="33"/>
      <c r="C100" s="174"/>
      <c r="D100"/>
      <c r="E100"/>
      <c r="F100"/>
      <c r="G100"/>
      <c r="H100" s="31"/>
      <c r="I100"/>
      <c r="J100" s="31"/>
      <c r="K100"/>
      <c r="L100" s="31"/>
      <c r="M100" s="31"/>
      <c r="N100" s="31"/>
      <c r="O100" s="31"/>
    </row>
    <row r="101" spans="1:15" s="1" customFormat="1" ht="20.100000000000001" customHeight="1" x14ac:dyDescent="0.2">
      <c r="A101" s="37"/>
      <c r="B101" s="33"/>
      <c r="C101" s="174"/>
      <c r="D101"/>
      <c r="E101"/>
      <c r="F101"/>
      <c r="G101"/>
      <c r="H101" s="31"/>
      <c r="I101"/>
      <c r="J101" s="31"/>
      <c r="K101"/>
      <c r="L101" s="31"/>
      <c r="M101" s="31"/>
      <c r="N101" s="31"/>
      <c r="O101" s="31"/>
    </row>
    <row r="102" spans="1:15" s="1" customFormat="1" ht="41.25" customHeight="1" x14ac:dyDescent="0.2">
      <c r="A102" s="451"/>
      <c r="B102" s="33"/>
      <c r="C102" s="174"/>
      <c r="D102"/>
      <c r="E102"/>
      <c r="F102"/>
      <c r="G102"/>
      <c r="H102" s="31"/>
      <c r="I102"/>
      <c r="J102" s="31"/>
      <c r="K102"/>
      <c r="L102" s="31"/>
      <c r="M102" s="31"/>
      <c r="N102" s="31"/>
      <c r="O102" s="31"/>
    </row>
    <row r="103" spans="1:15" s="1" customFormat="1" ht="20.100000000000001" customHeight="1" x14ac:dyDescent="0.2">
      <c r="A103" s="37"/>
      <c r="B103"/>
      <c r="C103" s="174"/>
      <c r="D103"/>
      <c r="E103"/>
      <c r="F103"/>
      <c r="G103"/>
      <c r="H103" s="31"/>
      <c r="I103"/>
      <c r="J103"/>
      <c r="K103"/>
      <c r="L103" s="31"/>
      <c r="M103"/>
      <c r="N103"/>
    </row>
    <row r="104" spans="1:15" s="1" customFormat="1" ht="41.25" customHeight="1" x14ac:dyDescent="0.2">
      <c r="A104" s="37"/>
      <c r="B104" s="475" t="s">
        <v>2325</v>
      </c>
      <c r="C104" s="476"/>
      <c r="D104" s="158"/>
      <c r="E104"/>
      <c r="F104"/>
      <c r="G104"/>
      <c r="H104"/>
      <c r="I104"/>
      <c r="J104"/>
      <c r="K104" s="460"/>
      <c r="L104" s="460"/>
    </row>
    <row r="105" spans="1:15" s="1" customFormat="1" ht="41.25" customHeight="1" x14ac:dyDescent="0.2">
      <c r="A105"/>
      <c r="B105" s="158"/>
      <c r="C105" s="174"/>
      <c r="D105"/>
      <c r="E105"/>
      <c r="F105"/>
      <c r="G105"/>
      <c r="H105"/>
      <c r="I105"/>
      <c r="J105"/>
      <c r="K105" s="31"/>
      <c r="L105" s="31"/>
    </row>
    <row r="106" spans="1:15" s="1" customFormat="1" ht="71.25" customHeight="1" x14ac:dyDescent="0.2">
      <c r="A106" s="37"/>
      <c r="B106" s="502" t="s">
        <v>66</v>
      </c>
      <c r="C106" s="504"/>
      <c r="D106" s="158"/>
      <c r="E106"/>
      <c r="F106"/>
      <c r="G106"/>
      <c r="H106"/>
      <c r="I106"/>
      <c r="J106"/>
      <c r="K106" s="31"/>
      <c r="L106" s="31"/>
    </row>
    <row r="107" spans="1:15" s="1" customFormat="1" ht="20.100000000000001" customHeight="1" x14ac:dyDescent="0.2">
      <c r="A107" s="37"/>
      <c r="B107" s="158"/>
      <c r="C107" s="174"/>
      <c r="D107"/>
      <c r="E107"/>
      <c r="F107"/>
      <c r="G107"/>
      <c r="H107"/>
      <c r="I107"/>
      <c r="J107"/>
      <c r="K107" s="31"/>
      <c r="L107" s="31"/>
    </row>
    <row r="108" spans="1:15" s="1" customFormat="1" ht="41.25" customHeight="1" x14ac:dyDescent="0.2">
      <c r="A108" s="37"/>
      <c r="B108" s="158"/>
      <c r="C108" s="174"/>
      <c r="D108"/>
      <c r="E108"/>
      <c r="F108"/>
      <c r="G108"/>
      <c r="H108"/>
      <c r="I108"/>
      <c r="J108"/>
      <c r="K108" s="31"/>
      <c r="L108" s="31"/>
    </row>
    <row r="109" spans="1:15" s="1" customFormat="1" ht="20.100000000000001" customHeight="1" x14ac:dyDescent="0.2">
      <c r="A109" s="37"/>
      <c r="B109" s="158"/>
      <c r="C109" s="174"/>
      <c r="D109"/>
      <c r="E109"/>
      <c r="F109"/>
      <c r="G109"/>
      <c r="H109"/>
      <c r="I109"/>
      <c r="J109"/>
      <c r="K109" s="31"/>
      <c r="L109" s="31"/>
    </row>
    <row r="110" spans="1:15" s="1" customFormat="1" ht="41.25" customHeight="1" x14ac:dyDescent="0.2">
      <c r="A110" s="37"/>
      <c r="B110" s="158"/>
      <c r="C110" s="174"/>
      <c r="D110"/>
      <c r="E110"/>
      <c r="F110"/>
      <c r="G110"/>
      <c r="H110"/>
      <c r="I110"/>
      <c r="J110"/>
      <c r="K110" s="31"/>
      <c r="L110" s="31"/>
    </row>
    <row r="111" spans="1:15" s="1" customFormat="1" ht="20.100000000000001" customHeight="1" x14ac:dyDescent="0.2">
      <c r="A111" s="37"/>
      <c r="B111" s="158"/>
      <c r="C111" s="174"/>
      <c r="D111"/>
      <c r="E111"/>
      <c r="F111"/>
      <c r="G111"/>
      <c r="H111"/>
      <c r="I111"/>
      <c r="J111"/>
      <c r="K111" s="31"/>
      <c r="L111" s="31"/>
    </row>
    <row r="112" spans="1:15" s="1" customFormat="1" ht="41.25" customHeight="1" x14ac:dyDescent="0.2">
      <c r="A112" s="37"/>
      <c r="B112" s="158"/>
      <c r="C112" s="174"/>
      <c r="D112"/>
      <c r="E112"/>
      <c r="F112"/>
      <c r="G112"/>
      <c r="H112"/>
      <c r="I112"/>
      <c r="J112"/>
      <c r="K112" s="31"/>
      <c r="L112" s="31"/>
    </row>
    <row r="113" spans="1:12" s="1" customFormat="1" ht="20.100000000000001" customHeight="1" x14ac:dyDescent="0.2">
      <c r="A113" s="37"/>
      <c r="B113" s="158"/>
      <c r="C113" s="174"/>
      <c r="D113"/>
      <c r="E113"/>
      <c r="F113"/>
      <c r="G113"/>
      <c r="H113"/>
      <c r="I113"/>
      <c r="J113"/>
      <c r="K113" s="31"/>
      <c r="L113" s="31"/>
    </row>
    <row r="114" spans="1:12" s="1" customFormat="1" ht="41.25" customHeight="1" x14ac:dyDescent="0.2">
      <c r="A114" s="37"/>
      <c r="B114" s="158"/>
      <c r="C114" s="174"/>
      <c r="D114"/>
      <c r="E114"/>
      <c r="F114"/>
      <c r="G114"/>
      <c r="H114"/>
      <c r="I114"/>
      <c r="J114"/>
      <c r="K114" s="31"/>
      <c r="L114" s="31"/>
    </row>
    <row r="115" spans="1:12" s="1" customFormat="1" ht="41.25" customHeight="1" x14ac:dyDescent="0.2">
      <c r="A115" s="449"/>
      <c r="B115" s="158"/>
      <c r="C115" s="174"/>
      <c r="D115"/>
      <c r="E115"/>
      <c r="F115"/>
      <c r="G115"/>
      <c r="H115"/>
      <c r="I115"/>
      <c r="J115"/>
      <c r="K115" s="31"/>
      <c r="L115" s="31"/>
    </row>
    <row r="116" spans="1:12" s="1" customFormat="1" ht="41.25" customHeight="1" x14ac:dyDescent="0.2">
      <c r="A116" s="451"/>
      <c r="B116" s="158"/>
      <c r="C116" s="174"/>
      <c r="D116"/>
      <c r="E116"/>
      <c r="F116"/>
      <c r="G116"/>
      <c r="H116"/>
      <c r="I116"/>
      <c r="J116"/>
      <c r="K116" s="31"/>
      <c r="L116" s="31"/>
    </row>
    <row r="117" spans="1:12" s="1" customFormat="1" ht="20.100000000000001" customHeight="1" x14ac:dyDescent="0.2">
      <c r="A117" s="37"/>
      <c r="B117" s="158"/>
      <c r="C117" s="174"/>
      <c r="D117"/>
      <c r="E117"/>
      <c r="F117"/>
      <c r="G117"/>
      <c r="H117"/>
      <c r="I117"/>
      <c r="J117"/>
      <c r="K117" s="31"/>
      <c r="L117" s="31"/>
    </row>
    <row r="118" spans="1:12" s="1" customFormat="1" ht="41.25" customHeight="1" x14ac:dyDescent="0.2">
      <c r="A118" s="37"/>
      <c r="B118" s="158"/>
      <c r="C118" s="174"/>
      <c r="D118"/>
      <c r="E118"/>
      <c r="F118"/>
      <c r="G118"/>
      <c r="H118"/>
      <c r="I118"/>
      <c r="J118"/>
      <c r="K118" s="31"/>
      <c r="L118" s="31"/>
    </row>
    <row r="119" spans="1:12" s="1" customFormat="1" ht="20.100000000000001" customHeight="1" x14ac:dyDescent="0.2">
      <c r="A119" s="37"/>
      <c r="B119" s="158"/>
      <c r="C119" s="174"/>
      <c r="D119"/>
      <c r="E119"/>
      <c r="F119"/>
      <c r="G119"/>
      <c r="H119"/>
      <c r="I119"/>
      <c r="J119"/>
      <c r="K119" s="31"/>
      <c r="L119" s="31"/>
    </row>
    <row r="120" spans="1:12" s="1" customFormat="1" ht="41.25" customHeight="1" x14ac:dyDescent="0.2">
      <c r="A120" s="451"/>
      <c r="B120" s="158"/>
      <c r="C120" s="174"/>
      <c r="D120"/>
      <c r="E120"/>
      <c r="F120"/>
      <c r="G120"/>
      <c r="H120"/>
      <c r="I120"/>
      <c r="J120"/>
      <c r="K120" s="31"/>
      <c r="L120" s="31"/>
    </row>
    <row r="121" spans="1:12" s="1" customFormat="1" ht="20.100000000000001" customHeight="1" x14ac:dyDescent="0.2">
      <c r="A121" s="37"/>
      <c r="B121" s="158"/>
      <c r="C121" s="174"/>
      <c r="D121"/>
      <c r="E121"/>
      <c r="F121"/>
      <c r="G121"/>
      <c r="H121"/>
      <c r="I121"/>
      <c r="J121"/>
      <c r="K121" s="31"/>
      <c r="L121" s="31"/>
    </row>
    <row r="122" spans="1:12" s="1" customFormat="1" ht="41.25" customHeight="1" x14ac:dyDescent="0.2">
      <c r="A122" s="37"/>
      <c r="B122" s="158"/>
      <c r="C122" s="174"/>
      <c r="D122"/>
      <c r="E122"/>
      <c r="F122"/>
      <c r="G122"/>
      <c r="H122"/>
      <c r="I122"/>
      <c r="J122"/>
      <c r="K122" s="31"/>
      <c r="L122" s="31"/>
    </row>
    <row r="123" spans="1:12" s="1" customFormat="1" ht="20.100000000000001" customHeight="1" x14ac:dyDescent="0.2">
      <c r="A123" s="37"/>
      <c r="B123" s="158"/>
      <c r="C123" s="174"/>
      <c r="D123"/>
      <c r="E123"/>
      <c r="F123"/>
      <c r="G123"/>
      <c r="H123"/>
      <c r="I123"/>
      <c r="J123"/>
      <c r="K123" s="31"/>
      <c r="L123" s="31"/>
    </row>
    <row r="124" spans="1:12" s="1" customFormat="1" ht="41.25" customHeight="1" x14ac:dyDescent="0.2">
      <c r="A124" s="37"/>
      <c r="B124" s="158"/>
      <c r="C124" s="174"/>
      <c r="D124"/>
      <c r="E124"/>
      <c r="F124"/>
      <c r="G124"/>
      <c r="H124"/>
      <c r="I124"/>
      <c r="J124"/>
      <c r="K124" s="31"/>
      <c r="L124" s="31"/>
    </row>
    <row r="125" spans="1:12" s="1" customFormat="1" ht="20.100000000000001" customHeight="1" x14ac:dyDescent="0.2">
      <c r="A125" s="37"/>
      <c r="B125" s="158"/>
      <c r="C125" s="174"/>
      <c r="D125"/>
      <c r="E125"/>
      <c r="F125"/>
      <c r="G125"/>
      <c r="H125"/>
      <c r="I125"/>
      <c r="J125"/>
      <c r="K125" s="31"/>
      <c r="L125" s="31"/>
    </row>
    <row r="126" spans="1:12" s="1" customFormat="1" ht="41.25" customHeight="1" x14ac:dyDescent="0.2">
      <c r="A126" s="37"/>
      <c r="B126" s="158"/>
      <c r="C126" s="174"/>
      <c r="D126"/>
      <c r="E126"/>
      <c r="F126"/>
      <c r="G126"/>
      <c r="H126"/>
      <c r="I126"/>
      <c r="J126"/>
      <c r="K126" s="31"/>
      <c r="L126" s="31"/>
    </row>
    <row r="127" spans="1:12" s="1" customFormat="1" ht="20.100000000000001" customHeight="1" x14ac:dyDescent="0.2">
      <c r="A127" s="37"/>
      <c r="B127" s="158"/>
      <c r="C127" s="174"/>
      <c r="D127"/>
      <c r="E127"/>
      <c r="F127"/>
      <c r="G127"/>
      <c r="H127"/>
      <c r="I127"/>
      <c r="J127"/>
      <c r="K127" s="31"/>
      <c r="L127" s="31"/>
    </row>
    <row r="128" spans="1:12" s="1" customFormat="1" ht="41.25" customHeight="1" x14ac:dyDescent="0.2">
      <c r="A128" s="451"/>
      <c r="B128" s="158"/>
      <c r="C128" s="174"/>
      <c r="D128"/>
      <c r="E128"/>
      <c r="F128"/>
      <c r="G128"/>
      <c r="H128"/>
      <c r="I128"/>
      <c r="J128"/>
      <c r="K128" s="31"/>
      <c r="L128" s="31"/>
    </row>
    <row r="129" spans="1:12" s="1" customFormat="1" ht="20.100000000000001" customHeight="1" x14ac:dyDescent="0.2">
      <c r="A129" s="37"/>
      <c r="B129" s="158"/>
      <c r="C129" s="174"/>
      <c r="D129"/>
      <c r="E129"/>
      <c r="F129"/>
      <c r="G129"/>
      <c r="H129"/>
      <c r="I129"/>
      <c r="J129"/>
      <c r="K129" s="31"/>
      <c r="L129" s="31"/>
    </row>
    <row r="130" spans="1:12" s="1" customFormat="1" ht="41.25" customHeight="1" x14ac:dyDescent="0.2">
      <c r="A130"/>
      <c r="B130" s="50" t="s">
        <v>2401</v>
      </c>
      <c r="C130" s="174"/>
      <c r="D130"/>
      <c r="E130"/>
      <c r="F130"/>
      <c r="G130"/>
      <c r="H130"/>
      <c r="I130"/>
      <c r="J130"/>
      <c r="K130" s="31"/>
      <c r="L130" s="31"/>
    </row>
    <row r="131" spans="1:12" s="1" customFormat="1" ht="41.25" customHeight="1" x14ac:dyDescent="0.2">
      <c r="A131"/>
      <c r="B131" s="158"/>
      <c r="C131" s="174"/>
      <c r="D131"/>
      <c r="E131"/>
      <c r="F131"/>
      <c r="G131"/>
      <c r="H131"/>
      <c r="I131"/>
      <c r="J131"/>
      <c r="K131" s="31"/>
      <c r="L131" s="31"/>
    </row>
    <row r="132" spans="1:12" s="1" customFormat="1" ht="41.25" customHeight="1" x14ac:dyDescent="0.2">
      <c r="A132" s="37"/>
      <c r="B132" s="502" t="s">
        <v>67</v>
      </c>
      <c r="C132" s="504"/>
      <c r="D132" s="158"/>
      <c r="E132"/>
      <c r="F132"/>
      <c r="G132"/>
      <c r="H132"/>
      <c r="I132"/>
      <c r="J132"/>
      <c r="K132" s="31"/>
      <c r="L132" s="31"/>
    </row>
    <row r="133" spans="1:12" s="1" customFormat="1" ht="20.100000000000001" customHeight="1" x14ac:dyDescent="0.2">
      <c r="A133" s="37"/>
      <c r="B133" s="158"/>
      <c r="C133" s="174"/>
      <c r="D133"/>
      <c r="E133"/>
      <c r="F133"/>
      <c r="G133"/>
      <c r="H133"/>
      <c r="I133"/>
      <c r="J133"/>
      <c r="K133" s="31"/>
      <c r="L133" s="31"/>
    </row>
    <row r="134" spans="1:12" s="1" customFormat="1" ht="41.25" customHeight="1" x14ac:dyDescent="0.2">
      <c r="A134" s="451"/>
      <c r="B134" s="158"/>
      <c r="C134" s="174"/>
      <c r="D134"/>
      <c r="E134"/>
      <c r="F134"/>
      <c r="G134"/>
      <c r="H134"/>
      <c r="I134"/>
      <c r="J134"/>
      <c r="K134" s="31"/>
      <c r="L134" s="31"/>
    </row>
    <row r="135" spans="1:12" s="1" customFormat="1" ht="20.100000000000001" customHeight="1" x14ac:dyDescent="0.2">
      <c r="A135" s="37"/>
      <c r="B135" s="158"/>
      <c r="C135" s="174"/>
      <c r="D135"/>
      <c r="E135"/>
      <c r="F135"/>
      <c r="G135"/>
      <c r="H135"/>
      <c r="I135"/>
      <c r="J135"/>
      <c r="K135" s="31"/>
      <c r="L135" s="31"/>
    </row>
    <row r="136" spans="1:12" s="1" customFormat="1" ht="41.25" customHeight="1" x14ac:dyDescent="0.2">
      <c r="A136" s="37"/>
      <c r="B136" s="158"/>
      <c r="C136" s="174"/>
      <c r="D136"/>
      <c r="E136"/>
      <c r="F136"/>
      <c r="G136"/>
      <c r="H136"/>
      <c r="I136"/>
      <c r="J136"/>
      <c r="K136" s="31"/>
      <c r="L136" s="31"/>
    </row>
    <row r="137" spans="1:12" s="1" customFormat="1" ht="20.100000000000001" customHeight="1" x14ac:dyDescent="0.2">
      <c r="A137" s="37"/>
      <c r="B137" s="158"/>
      <c r="C137" s="174"/>
      <c r="D137"/>
      <c r="E137"/>
      <c r="F137"/>
      <c r="G137"/>
      <c r="H137"/>
      <c r="I137"/>
      <c r="J137"/>
      <c r="K137" s="31"/>
      <c r="L137" s="31"/>
    </row>
    <row r="138" spans="1:12" s="1" customFormat="1" ht="41.25" customHeight="1" x14ac:dyDescent="0.2">
      <c r="A138" s="37"/>
      <c r="B138" s="158"/>
      <c r="C138" s="174"/>
      <c r="D138"/>
      <c r="E138"/>
      <c r="F138"/>
      <c r="G138"/>
      <c r="H138"/>
      <c r="I138"/>
      <c r="J138"/>
      <c r="K138" s="31"/>
      <c r="L138" s="31"/>
    </row>
    <row r="139" spans="1:12" s="1" customFormat="1" ht="20.100000000000001" customHeight="1" x14ac:dyDescent="0.2">
      <c r="A139" s="37"/>
      <c r="B139" s="158"/>
      <c r="C139" s="174"/>
      <c r="D139"/>
      <c r="E139"/>
      <c r="F139"/>
      <c r="G139"/>
      <c r="H139"/>
      <c r="I139"/>
      <c r="J139"/>
      <c r="K139" s="31"/>
      <c r="L139" s="31"/>
    </row>
    <row r="140" spans="1:12" s="1" customFormat="1" ht="41.25" customHeight="1" x14ac:dyDescent="0.2">
      <c r="A140" s="37"/>
      <c r="B140" s="158"/>
      <c r="C140" s="174"/>
      <c r="D140"/>
      <c r="E140"/>
      <c r="F140"/>
      <c r="G140"/>
      <c r="H140"/>
      <c r="I140"/>
      <c r="J140"/>
      <c r="K140" s="31"/>
      <c r="L140" s="31"/>
    </row>
    <row r="141" spans="1:12" s="1" customFormat="1" ht="20.100000000000001" customHeight="1" x14ac:dyDescent="0.2">
      <c r="A141" s="37"/>
      <c r="B141" s="158"/>
      <c r="C141" s="174"/>
      <c r="D141"/>
      <c r="E141"/>
      <c r="F141"/>
      <c r="G141"/>
      <c r="H141"/>
      <c r="I141"/>
      <c r="J141"/>
      <c r="K141" s="31"/>
      <c r="L141" s="31"/>
    </row>
    <row r="142" spans="1:12" s="1" customFormat="1" ht="41.25" customHeight="1" x14ac:dyDescent="0.2">
      <c r="A142" s="37"/>
      <c r="B142" s="158"/>
      <c r="C142" s="174"/>
      <c r="D142"/>
      <c r="E142"/>
      <c r="F142"/>
      <c r="G142"/>
      <c r="H142"/>
      <c r="I142"/>
      <c r="J142"/>
      <c r="K142" s="31"/>
      <c r="L142" s="31"/>
    </row>
    <row r="143" spans="1:12" s="1" customFormat="1" ht="20.100000000000001" customHeight="1" x14ac:dyDescent="0.2">
      <c r="A143" s="37"/>
      <c r="B143" s="158"/>
      <c r="C143" s="174"/>
      <c r="D143"/>
      <c r="E143"/>
      <c r="F143"/>
      <c r="G143"/>
      <c r="H143"/>
      <c r="I143"/>
      <c r="J143"/>
      <c r="K143" s="31"/>
      <c r="L143" s="31"/>
    </row>
    <row r="144" spans="1:12" s="1" customFormat="1" ht="41.25" customHeight="1" x14ac:dyDescent="0.2">
      <c r="A144" s="37"/>
      <c r="B144" s="158"/>
      <c r="C144" s="174"/>
      <c r="D144"/>
      <c r="E144"/>
      <c r="F144"/>
      <c r="G144"/>
      <c r="H144"/>
      <c r="I144"/>
      <c r="J144"/>
      <c r="K144" s="31"/>
      <c r="L144" s="31"/>
    </row>
    <row r="145" spans="1:19" s="1" customFormat="1" ht="20.100000000000001" customHeight="1" x14ac:dyDescent="0.2">
      <c r="A145" s="37"/>
      <c r="B145" s="158"/>
      <c r="C145" s="174"/>
      <c r="D145"/>
      <c r="E145"/>
      <c r="F145"/>
      <c r="G145"/>
      <c r="H145"/>
      <c r="I145"/>
      <c r="J145"/>
      <c r="K145" s="31"/>
      <c r="L145" s="31"/>
    </row>
    <row r="146" spans="1:19" s="1" customFormat="1" ht="41.25" customHeight="1" x14ac:dyDescent="0.3">
      <c r="A146" s="37"/>
      <c r="B146" s="158"/>
      <c r="C146" s="174"/>
      <c r="D146"/>
      <c r="E146" s="172" t="s">
        <v>499</v>
      </c>
      <c r="F146"/>
      <c r="G146"/>
      <c r="H146"/>
      <c r="I146"/>
      <c r="J146"/>
      <c r="K146" s="31"/>
      <c r="L146" s="31"/>
    </row>
    <row r="147" spans="1:19" s="1" customFormat="1" ht="20.100000000000001" customHeight="1" x14ac:dyDescent="0.2">
      <c r="A147" s="37"/>
      <c r="B147" s="158"/>
      <c r="C147" s="174"/>
      <c r="D147"/>
      <c r="E147"/>
      <c r="F147"/>
      <c r="G147"/>
      <c r="H147"/>
      <c r="I147"/>
      <c r="J147"/>
      <c r="K147" s="31"/>
      <c r="L147" s="31"/>
    </row>
    <row r="148" spans="1:19" s="1" customFormat="1" ht="41.25" customHeight="1" x14ac:dyDescent="0.2">
      <c r="A148" s="37"/>
      <c r="B148" s="138" t="s">
        <v>266</v>
      </c>
      <c r="C148" s="174"/>
      <c r="D148"/>
      <c r="E148"/>
      <c r="F148"/>
      <c r="G148"/>
      <c r="H148"/>
      <c r="I148"/>
      <c r="J148"/>
      <c r="K148" s="31"/>
      <c r="L148" s="31"/>
    </row>
    <row r="149" spans="1:19" s="1" customFormat="1" ht="20.100000000000001" customHeight="1" x14ac:dyDescent="0.2">
      <c r="A149" s="37"/>
      <c r="B149" s="158"/>
      <c r="C149" s="174"/>
      <c r="D149"/>
      <c r="E149"/>
      <c r="F149"/>
      <c r="G149"/>
      <c r="H149"/>
      <c r="I149"/>
      <c r="J149"/>
      <c r="K149" s="31"/>
      <c r="L149" s="31"/>
    </row>
    <row r="150" spans="1:19" s="1" customFormat="1" ht="41.25" customHeight="1" x14ac:dyDescent="0.2">
      <c r="A150" s="37"/>
      <c r="B150" s="158"/>
      <c r="C150" s="174"/>
      <c r="D150"/>
      <c r="E150"/>
      <c r="F150"/>
      <c r="G150"/>
      <c r="H150"/>
      <c r="I150"/>
      <c r="J150"/>
      <c r="K150" s="31"/>
      <c r="L150" s="31"/>
    </row>
    <row r="151" spans="1:19" s="1" customFormat="1" ht="20.100000000000001" customHeight="1" x14ac:dyDescent="0.2">
      <c r="A151" s="37"/>
      <c r="B151" s="158"/>
      <c r="C151" s="174"/>
      <c r="D151"/>
      <c r="E151"/>
      <c r="F151"/>
      <c r="G151"/>
      <c r="H151"/>
      <c r="I151"/>
      <c r="J151"/>
      <c r="K151" s="31"/>
      <c r="L151" s="31"/>
    </row>
    <row r="152" spans="1:19" s="1" customFormat="1" ht="41.25" customHeight="1" x14ac:dyDescent="0.2">
      <c r="A152" s="37"/>
      <c r="B152" s="158"/>
      <c r="C152" s="174"/>
      <c r="D152"/>
      <c r="E152"/>
      <c r="F152"/>
      <c r="G152"/>
      <c r="H152"/>
      <c r="I152"/>
      <c r="J152"/>
      <c r="K152" s="31"/>
      <c r="L152" s="31"/>
    </row>
    <row r="153" spans="1:19" s="1" customFormat="1" ht="20.100000000000001" customHeight="1" x14ac:dyDescent="0.2">
      <c r="A153" s="37"/>
      <c r="B153" s="158"/>
      <c r="C153" s="174"/>
      <c r="D153"/>
      <c r="E153"/>
      <c r="F153"/>
      <c r="G153"/>
      <c r="H153"/>
      <c r="I153"/>
      <c r="J153"/>
      <c r="K153" s="31"/>
      <c r="L153" s="31"/>
    </row>
    <row r="154" spans="1:19" s="1" customFormat="1" ht="41.25" customHeight="1" x14ac:dyDescent="0.2">
      <c r="A154" s="37"/>
      <c r="B154" s="158"/>
      <c r="C154" s="174"/>
      <c r="D154"/>
      <c r="E154"/>
      <c r="F154"/>
      <c r="G154"/>
      <c r="H154"/>
      <c r="I154"/>
      <c r="J154"/>
      <c r="K154" s="31"/>
      <c r="L154" s="31"/>
    </row>
    <row r="155" spans="1:19" s="1" customFormat="1" ht="20.100000000000001" customHeight="1" x14ac:dyDescent="0.2">
      <c r="A155" s="37"/>
      <c r="B155" s="158"/>
      <c r="C155" s="174"/>
      <c r="D155"/>
      <c r="E155"/>
      <c r="F155"/>
      <c r="G155"/>
      <c r="H155"/>
      <c r="I155"/>
      <c r="J155"/>
      <c r="K155" s="31"/>
      <c r="L155" s="31"/>
    </row>
    <row r="156" spans="1:19" s="1" customFormat="1" ht="41.25" customHeight="1" x14ac:dyDescent="0.2">
      <c r="A156" s="451"/>
      <c r="B156" s="158"/>
      <c r="C156" s="174"/>
      <c r="D156"/>
      <c r="E156"/>
      <c r="F156"/>
      <c r="G156"/>
      <c r="H156"/>
      <c r="I156"/>
      <c r="J156"/>
      <c r="K156" s="31"/>
      <c r="L156" s="31"/>
    </row>
    <row r="157" spans="1:19" s="1" customFormat="1" ht="20.100000000000001" customHeight="1" x14ac:dyDescent="0.2">
      <c r="A157" s="37"/>
      <c r="B157" s="158"/>
      <c r="C157" s="174"/>
      <c r="D157"/>
      <c r="E157"/>
      <c r="F157"/>
      <c r="G157"/>
      <c r="H157"/>
      <c r="I157"/>
      <c r="J157"/>
      <c r="K157" s="31"/>
      <c r="L157" s="31"/>
    </row>
    <row r="158" spans="1:19" s="1" customFormat="1" ht="41.25" customHeight="1" x14ac:dyDescent="0.2">
      <c r="A158" s="37"/>
      <c r="B158" s="158"/>
      <c r="C158" s="174"/>
      <c r="D158"/>
      <c r="E158"/>
      <c r="F158"/>
      <c r="G158"/>
      <c r="H158"/>
      <c r="I158"/>
      <c r="J158"/>
      <c r="K158" s="31"/>
      <c r="L158" s="31"/>
      <c r="Q158" s="35"/>
      <c r="R158" s="461" t="s">
        <v>424</v>
      </c>
      <c r="S158" s="461"/>
    </row>
    <row r="159" spans="1:19" s="1" customFormat="1" ht="20.100000000000001" customHeight="1" x14ac:dyDescent="0.2">
      <c r="A159" s="37"/>
      <c r="B159" s="158"/>
      <c r="C159" s="174"/>
      <c r="D159"/>
      <c r="E159"/>
      <c r="F159"/>
      <c r="G159"/>
      <c r="H159"/>
      <c r="I159"/>
      <c r="J159"/>
      <c r="K159" s="31"/>
      <c r="L159" s="31"/>
      <c r="Q159" s="35"/>
      <c r="R159" s="113" t="s">
        <v>426</v>
      </c>
    </row>
    <row r="160" spans="1:19" s="1" customFormat="1" ht="41.25" customHeight="1" x14ac:dyDescent="0.2">
      <c r="A160" s="37"/>
      <c r="B160" s="158"/>
      <c r="C160" s="174"/>
      <c r="D160"/>
      <c r="E160"/>
      <c r="F160"/>
      <c r="G160"/>
      <c r="H160"/>
      <c r="I160"/>
      <c r="J160"/>
      <c r="K160" s="31"/>
      <c r="L160" s="31"/>
      <c r="O160" s="40"/>
      <c r="P160" s="462" t="s">
        <v>26</v>
      </c>
      <c r="Q160" s="462"/>
    </row>
    <row r="161" spans="1:20" s="1" customFormat="1" ht="20.100000000000001" customHeight="1" x14ac:dyDescent="0.2">
      <c r="A161" s="37"/>
      <c r="B161" s="158"/>
      <c r="C161" s="174"/>
      <c r="D161"/>
      <c r="E161"/>
      <c r="F161"/>
      <c r="G161"/>
      <c r="H161"/>
      <c r="I161"/>
      <c r="J161"/>
      <c r="K161" s="31"/>
      <c r="L161" s="31"/>
      <c r="O161" s="40"/>
      <c r="P161" s="113" t="s">
        <v>409</v>
      </c>
      <c r="Q161" s="35"/>
    </row>
    <row r="162" spans="1:20" s="1" customFormat="1" ht="41.25" customHeight="1" x14ac:dyDescent="0.2">
      <c r="A162" s="37"/>
      <c r="B162" s="158"/>
      <c r="C162" s="174"/>
      <c r="D162"/>
      <c r="E162"/>
      <c r="F162"/>
      <c r="G162"/>
      <c r="H162"/>
      <c r="I162"/>
      <c r="J162"/>
      <c r="K162" s="31"/>
      <c r="L162" s="39"/>
      <c r="M162" s="489" t="s">
        <v>25</v>
      </c>
      <c r="N162" s="489"/>
      <c r="O162" s="489"/>
      <c r="Q162" s="35"/>
      <c r="R162" s="461" t="s">
        <v>425</v>
      </c>
      <c r="S162" s="461"/>
    </row>
    <row r="163" spans="1:20" s="1" customFormat="1" ht="20.100000000000001" customHeight="1" x14ac:dyDescent="0.2">
      <c r="A163" s="37"/>
      <c r="B163" s="158"/>
      <c r="C163" s="174"/>
      <c r="D163"/>
      <c r="E163"/>
      <c r="F163"/>
      <c r="G163"/>
      <c r="H163"/>
      <c r="I163"/>
      <c r="J163"/>
      <c r="K163" s="31"/>
      <c r="L163" s="39"/>
      <c r="M163" s="33" t="s">
        <v>426</v>
      </c>
      <c r="O163" s="40"/>
      <c r="R163" s="113" t="s">
        <v>426</v>
      </c>
    </row>
    <row r="164" spans="1:20" s="1" customFormat="1" ht="41.25" customHeight="1" x14ac:dyDescent="0.2">
      <c r="A164" s="451"/>
      <c r="B164" s="158"/>
      <c r="C164" s="174"/>
      <c r="D164"/>
      <c r="E164"/>
      <c r="F164"/>
      <c r="G164"/>
      <c r="H164"/>
      <c r="I164" s="43"/>
      <c r="J164" s="48"/>
      <c r="K164" s="488" t="s">
        <v>1565</v>
      </c>
      <c r="L164" s="488"/>
      <c r="M164" s="113" t="s">
        <v>1653</v>
      </c>
      <c r="O164" s="40"/>
      <c r="P164" s="462" t="s">
        <v>27</v>
      </c>
      <c r="Q164" s="462"/>
    </row>
    <row r="165" spans="1:20" s="1" customFormat="1" ht="20.100000000000001" customHeight="1" x14ac:dyDescent="0.2">
      <c r="A165" s="37"/>
      <c r="B165" s="158"/>
      <c r="C165" s="174"/>
      <c r="D165"/>
      <c r="E165"/>
      <c r="F165"/>
      <c r="G165"/>
      <c r="H165"/>
      <c r="I165" s="43"/>
      <c r="J165"/>
      <c r="K165" s="33" t="s">
        <v>1575</v>
      </c>
      <c r="L165" s="39"/>
    </row>
    <row r="166" spans="1:20" s="1" customFormat="1" ht="41.25" customHeight="1" x14ac:dyDescent="0.2">
      <c r="A166" s="37"/>
      <c r="B166" s="50" t="s">
        <v>265</v>
      </c>
      <c r="C166" s="174"/>
      <c r="D166"/>
      <c r="E166"/>
      <c r="F166"/>
      <c r="G166"/>
      <c r="H166"/>
      <c r="I166" s="43"/>
      <c r="J166"/>
      <c r="K166" s="33" t="s">
        <v>428</v>
      </c>
      <c r="L166" s="39"/>
      <c r="O166" s="39"/>
      <c r="P166" s="462" t="s">
        <v>1654</v>
      </c>
      <c r="Q166" s="462"/>
    </row>
    <row r="167" spans="1:20" s="1" customFormat="1" ht="24.95" customHeight="1" x14ac:dyDescent="0.2">
      <c r="A167"/>
      <c r="B167" s="158"/>
      <c r="C167" s="174"/>
      <c r="D167"/>
      <c r="E167"/>
      <c r="F167"/>
      <c r="G167"/>
      <c r="H167"/>
      <c r="I167" s="43"/>
      <c r="J167"/>
      <c r="K167" s="31"/>
      <c r="L167" s="39"/>
      <c r="O167" s="39"/>
      <c r="P167" s="33" t="s">
        <v>1974</v>
      </c>
    </row>
    <row r="168" spans="1:20" s="1" customFormat="1" ht="41.25" customHeight="1" x14ac:dyDescent="0.2">
      <c r="A168"/>
      <c r="B168" s="158"/>
      <c r="C168" s="174"/>
      <c r="D168"/>
      <c r="E168"/>
      <c r="F168"/>
      <c r="G168"/>
      <c r="H168"/>
      <c r="I168" s="43"/>
      <c r="J168"/>
      <c r="K168" s="31"/>
      <c r="L168" s="39"/>
      <c r="M168" s="455" t="s">
        <v>1564</v>
      </c>
      <c r="N168" s="455"/>
      <c r="O168" s="455"/>
      <c r="P168" s="33" t="s">
        <v>1973</v>
      </c>
    </row>
    <row r="169" spans="1:20" s="1" customFormat="1" ht="41.25" customHeight="1" x14ac:dyDescent="0.2">
      <c r="A169" s="37"/>
      <c r="B169" s="503" t="s">
        <v>1366</v>
      </c>
      <c r="C169" s="476"/>
      <c r="D169" s="158"/>
      <c r="E169"/>
      <c r="F169"/>
      <c r="G169" s="45"/>
      <c r="H169" s="458" t="s">
        <v>632</v>
      </c>
      <c r="I169" s="458"/>
      <c r="J169"/>
      <c r="K169"/>
      <c r="L169" s="31"/>
      <c r="M169" s="142" t="s">
        <v>427</v>
      </c>
      <c r="N169" s="31"/>
      <c r="O169" s="39"/>
      <c r="P169" s="33" t="s">
        <v>1975</v>
      </c>
      <c r="Q169"/>
      <c r="R169" s="457"/>
      <c r="S169" s="457"/>
      <c r="T169" s="33"/>
    </row>
    <row r="170" spans="1:20" s="1" customFormat="1" ht="29.25" customHeight="1" x14ac:dyDescent="0.2">
      <c r="A170" s="37"/>
      <c r="B170" s="33" t="s">
        <v>2197</v>
      </c>
      <c r="C170" s="174"/>
      <c r="D170"/>
      <c r="E170"/>
      <c r="F170"/>
      <c r="G170" s="45"/>
      <c r="H170" s="33" t="s">
        <v>630</v>
      </c>
      <c r="I170" s="43"/>
      <c r="J170"/>
      <c r="K170"/>
      <c r="L170" s="31"/>
      <c r="M170" s="33" t="s">
        <v>1653</v>
      </c>
      <c r="N170" s="31"/>
      <c r="O170" s="39"/>
      <c r="Q170"/>
      <c r="R170" s="109"/>
      <c r="T170" s="33"/>
    </row>
    <row r="171" spans="1:20" s="1" customFormat="1" ht="41.25" customHeight="1" x14ac:dyDescent="0.2">
      <c r="A171" s="37"/>
      <c r="B171" s="33" t="s">
        <v>2196</v>
      </c>
      <c r="C171" s="174"/>
      <c r="D171"/>
      <c r="E171"/>
      <c r="F171"/>
      <c r="G171" s="45"/>
      <c r="H171" s="33" t="s">
        <v>1830</v>
      </c>
      <c r="I171" s="43"/>
      <c r="J171"/>
      <c r="K171"/>
      <c r="L171" s="31"/>
      <c r="M171" s="31"/>
      <c r="N171" s="31"/>
      <c r="O171"/>
      <c r="P171" s="462" t="s">
        <v>1972</v>
      </c>
      <c r="Q171" s="462"/>
      <c r="T171" s="33"/>
    </row>
    <row r="172" spans="1:20" s="1" customFormat="1" ht="20.100000000000001" customHeight="1" x14ac:dyDescent="0.2">
      <c r="A172" s="37"/>
      <c r="B172" s="33"/>
      <c r="C172" s="174"/>
      <c r="D172"/>
      <c r="E172"/>
      <c r="F172"/>
      <c r="G172" s="45"/>
      <c r="H172"/>
      <c r="I172" s="43"/>
      <c r="J172"/>
      <c r="K172"/>
      <c r="L172" s="31"/>
      <c r="M172" s="31"/>
      <c r="N172" s="31"/>
      <c r="O172"/>
      <c r="P172" s="109"/>
      <c r="Q172"/>
      <c r="T172" s="33"/>
    </row>
    <row r="173" spans="1:20" s="1" customFormat="1" ht="41.25" customHeight="1" x14ac:dyDescent="0.3">
      <c r="A173" s="37"/>
      <c r="B173" s="33"/>
      <c r="C173" s="174"/>
      <c r="D173" s="286"/>
      <c r="E173" s="459" t="s">
        <v>501</v>
      </c>
      <c r="F173" s="459"/>
      <c r="G173" s="52"/>
      <c r="H173" s="371" t="s">
        <v>500</v>
      </c>
      <c r="I173" s="43"/>
      <c r="J173"/>
      <c r="K173" s="109" t="s">
        <v>2152</v>
      </c>
      <c r="L173" s="43"/>
      <c r="M173" s="455" t="s">
        <v>1995</v>
      </c>
      <c r="N173" s="455"/>
      <c r="O173" s="455"/>
      <c r="Q173"/>
      <c r="R173" s="457"/>
      <c r="S173" s="457"/>
      <c r="T173" s="33"/>
    </row>
    <row r="174" spans="1:20" s="1" customFormat="1" ht="20.100000000000001" customHeight="1" x14ac:dyDescent="0.3">
      <c r="A174" s="37"/>
      <c r="B174" s="33"/>
      <c r="C174"/>
      <c r="D174"/>
      <c r="E174" s="33" t="s">
        <v>420</v>
      </c>
      <c r="F174" s="33"/>
      <c r="G174" s="45"/>
      <c r="H174" s="33"/>
      <c r="I174" s="43"/>
      <c r="J174"/>
      <c r="K174" s="136"/>
      <c r="L174" s="43"/>
      <c r="M174" s="196" t="s">
        <v>1569</v>
      </c>
      <c r="N174"/>
      <c r="R174" s="109"/>
      <c r="T174" s="33"/>
    </row>
    <row r="175" spans="1:20" s="1" customFormat="1" ht="41.25" customHeight="1" x14ac:dyDescent="0.2">
      <c r="A175" s="37"/>
      <c r="B175" s="33"/>
      <c r="C175"/>
      <c r="D175"/>
      <c r="E175" s="33" t="s">
        <v>421</v>
      </c>
      <c r="F175" s="33"/>
      <c r="G175" s="45"/>
      <c r="H175" s="33"/>
      <c r="I175" s="43"/>
      <c r="J175" s="31"/>
      <c r="K175" s="211"/>
      <c r="L175" s="43"/>
      <c r="M175" s="113"/>
      <c r="O175"/>
      <c r="P175" s="457"/>
      <c r="Q175" s="457"/>
      <c r="T175" s="33"/>
    </row>
    <row r="176" spans="1:20" s="1" customFormat="1" ht="24.95" customHeight="1" x14ac:dyDescent="0.2">
      <c r="A176" s="37"/>
      <c r="B176"/>
      <c r="C176"/>
      <c r="D176"/>
      <c r="E176" s="33"/>
      <c r="F176"/>
      <c r="G176" s="45"/>
      <c r="H176"/>
      <c r="I176" s="43"/>
      <c r="J176" s="31"/>
      <c r="K176" s="33"/>
      <c r="L176" s="43"/>
      <c r="M176" s="33" t="s">
        <v>1985</v>
      </c>
      <c r="O176"/>
      <c r="P176" s="33"/>
      <c r="Q176" s="33"/>
      <c r="T176" s="33"/>
    </row>
    <row r="177" spans="1:28" s="1" customFormat="1" ht="41.25" customHeight="1" x14ac:dyDescent="0.2">
      <c r="A177" s="37"/>
      <c r="B177"/>
      <c r="C177"/>
      <c r="D177"/>
      <c r="E177" s="33"/>
      <c r="F177"/>
      <c r="G177" s="45"/>
      <c r="H177"/>
      <c r="I177" s="43"/>
      <c r="J177" s="48"/>
      <c r="K177" s="456" t="s">
        <v>1600</v>
      </c>
      <c r="L177" s="456"/>
      <c r="M177" s="33" t="s">
        <v>1993</v>
      </c>
      <c r="P177" s="457"/>
      <c r="Q177" s="457"/>
      <c r="T177" s="33"/>
    </row>
    <row r="178" spans="1:28" s="1" customFormat="1" ht="24.95" customHeight="1" x14ac:dyDescent="0.2">
      <c r="A178" s="37"/>
      <c r="B178"/>
      <c r="C178"/>
      <c r="D178"/>
      <c r="E178"/>
      <c r="F178"/>
      <c r="G178" s="45"/>
      <c r="H178"/>
      <c r="I178" s="31"/>
      <c r="J178" s="31"/>
      <c r="K178" s="33" t="s">
        <v>1984</v>
      </c>
      <c r="L178" s="43"/>
      <c r="P178" s="33"/>
      <c r="Q178" s="33"/>
      <c r="T178" s="33"/>
    </row>
    <row r="179" spans="1:28" s="1" customFormat="1" ht="41.25" customHeight="1" x14ac:dyDescent="0.3">
      <c r="A179" s="37"/>
      <c r="B179"/>
      <c r="C179"/>
      <c r="D179"/>
      <c r="E179"/>
      <c r="F179"/>
      <c r="G179" s="45"/>
      <c r="H179" s="172"/>
      <c r="I179" s="31"/>
      <c r="J179" s="31"/>
      <c r="K179" s="33" t="s">
        <v>1607</v>
      </c>
      <c r="L179" s="43"/>
      <c r="M179" s="33"/>
      <c r="N179" s="31"/>
      <c r="P179" s="457"/>
      <c r="Q179" s="457"/>
      <c r="W179" s="47"/>
      <c r="X179" s="408" t="s">
        <v>1704</v>
      </c>
    </row>
    <row r="180" spans="1:28" s="1" customFormat="1" ht="20.100000000000001" customHeight="1" x14ac:dyDescent="0.3">
      <c r="A180" s="37"/>
      <c r="B180"/>
      <c r="C180"/>
      <c r="D180"/>
      <c r="E180"/>
      <c r="F180"/>
      <c r="G180" s="45"/>
      <c r="I180" s="31"/>
      <c r="J180" s="31"/>
      <c r="K180" s="33" t="s">
        <v>1570</v>
      </c>
      <c r="L180" s="43"/>
      <c r="M180" s="136"/>
      <c r="N180" s="31"/>
      <c r="P180" s="33"/>
      <c r="Q180" s="33"/>
      <c r="W180" s="47"/>
      <c r="X180" s="109" t="s">
        <v>1706</v>
      </c>
    </row>
    <row r="181" spans="1:28" s="1" customFormat="1" ht="41.25" customHeight="1" x14ac:dyDescent="0.3">
      <c r="A181" s="37"/>
      <c r="B181"/>
      <c r="C181"/>
      <c r="D181"/>
      <c r="E181" s="457"/>
      <c r="F181" s="457"/>
      <c r="G181" s="45"/>
      <c r="H181" s="382" t="s">
        <v>1693</v>
      </c>
      <c r="I181" s="31"/>
      <c r="J181" s="31"/>
      <c r="K181" s="33" t="s">
        <v>2001</v>
      </c>
      <c r="L181" s="43"/>
      <c r="M181" s="31"/>
      <c r="N181" s="31"/>
      <c r="O181" s="39"/>
      <c r="P181" s="239" t="s">
        <v>1736</v>
      </c>
      <c r="Q181" s="33"/>
      <c r="U181" s="40"/>
      <c r="V181" s="409" t="s">
        <v>1732</v>
      </c>
      <c r="W181" s="383"/>
      <c r="X181" s="113" t="s">
        <v>1708</v>
      </c>
    </row>
    <row r="182" spans="1:28" s="1" customFormat="1" ht="41.25" customHeight="1" x14ac:dyDescent="0.2">
      <c r="A182" s="37"/>
      <c r="B182"/>
      <c r="C182"/>
      <c r="D182"/>
      <c r="E182" s="33"/>
      <c r="F182"/>
      <c r="G182" s="45"/>
      <c r="H182" s="109" t="s">
        <v>1831</v>
      </c>
      <c r="I182" s="31"/>
      <c r="J182" s="31"/>
      <c r="K182" s="31"/>
      <c r="L182" s="43"/>
      <c r="M182" s="33"/>
      <c r="N182" s="31"/>
      <c r="O182" s="39"/>
      <c r="P182" s="33"/>
      <c r="Q182" s="35"/>
      <c r="R182" s="425" t="s">
        <v>2110</v>
      </c>
      <c r="U182" s="40"/>
      <c r="V182" s="138" t="s">
        <v>1705</v>
      </c>
      <c r="W182" s="47"/>
    </row>
    <row r="183" spans="1:28" s="1" customFormat="1" ht="24.95" customHeight="1" x14ac:dyDescent="0.3">
      <c r="A183" s="37"/>
      <c r="B183"/>
      <c r="C183"/>
      <c r="D183"/>
      <c r="E183" s="33"/>
      <c r="F183"/>
      <c r="G183" s="45"/>
      <c r="H183" s="31"/>
      <c r="I183" s="31"/>
      <c r="J183" s="31"/>
      <c r="K183" s="33"/>
      <c r="L183" s="43"/>
      <c r="M183" s="136"/>
      <c r="N183"/>
      <c r="O183" s="39"/>
      <c r="Q183" s="35"/>
      <c r="S183"/>
      <c r="T183" s="172"/>
      <c r="U183" s="40"/>
      <c r="V183" s="113" t="s">
        <v>1703</v>
      </c>
      <c r="W183" s="47"/>
      <c r="X183" s="172"/>
    </row>
    <row r="184" spans="1:28" s="1" customFormat="1" ht="41.25" customHeight="1" x14ac:dyDescent="0.3">
      <c r="A184" s="37"/>
      <c r="B184"/>
      <c r="C184"/>
      <c r="D184"/>
      <c r="E184" s="33"/>
      <c r="F184"/>
      <c r="G184" s="45"/>
      <c r="H184" s="381"/>
      <c r="I184" s="381"/>
      <c r="J184" s="31"/>
      <c r="K184" s="33"/>
      <c r="L184" s="43"/>
      <c r="M184" s="455" t="s">
        <v>2006</v>
      </c>
      <c r="N184" s="455"/>
      <c r="O184" s="455"/>
      <c r="P184" s="33" t="s">
        <v>2109</v>
      </c>
      <c r="Q184" s="35"/>
      <c r="R184" s="426"/>
      <c r="S184" s="426"/>
      <c r="T184" s="463" t="s">
        <v>1771</v>
      </c>
      <c r="U184" s="464"/>
      <c r="V184" s="138"/>
      <c r="X184" s="408" t="s">
        <v>1707</v>
      </c>
      <c r="AB184" s="33"/>
    </row>
    <row r="185" spans="1:28" s="1" customFormat="1" ht="24.95" customHeight="1" x14ac:dyDescent="0.2">
      <c r="A185" s="37"/>
      <c r="B185"/>
      <c r="C185"/>
      <c r="D185"/>
      <c r="E185"/>
      <c r="F185"/>
      <c r="G185" s="45"/>
      <c r="H185" s="33"/>
      <c r="I185" s="31"/>
      <c r="J185" s="31"/>
      <c r="K185"/>
      <c r="L185"/>
      <c r="M185" s="33" t="s">
        <v>427</v>
      </c>
      <c r="N185"/>
      <c r="O185" s="39"/>
      <c r="P185" s="33"/>
      <c r="Q185" s="35"/>
      <c r="S185" s="37"/>
      <c r="T185" s="113" t="s">
        <v>1772</v>
      </c>
      <c r="U185" s="40"/>
    </row>
    <row r="186" spans="1:28" s="1" customFormat="1" ht="41.25" customHeight="1" x14ac:dyDescent="0.3">
      <c r="A186" s="37"/>
      <c r="B186"/>
      <c r="C186"/>
      <c r="D186"/>
      <c r="E186"/>
      <c r="F186"/>
      <c r="G186" s="45"/>
      <c r="H186" s="172"/>
      <c r="I186" s="31"/>
      <c r="J186" s="31"/>
      <c r="K186"/>
      <c r="L186"/>
      <c r="M186" s="371" t="s">
        <v>1997</v>
      </c>
      <c r="N186"/>
      <c r="O186" s="39"/>
      <c r="P186" s="462" t="s">
        <v>2123</v>
      </c>
      <c r="Q186" s="462"/>
      <c r="R186" s="429" t="s">
        <v>2112</v>
      </c>
      <c r="S186" s="37"/>
      <c r="T186" s="113" t="s">
        <v>1702</v>
      </c>
      <c r="U186" s="40"/>
      <c r="V186" s="392" t="s">
        <v>534</v>
      </c>
      <c r="W186" s="384"/>
      <c r="Y186" s="411"/>
      <c r="Z186" s="159" t="s">
        <v>1971</v>
      </c>
    </row>
    <row r="187" spans="1:28" s="1" customFormat="1" ht="20.100000000000001" customHeight="1" x14ac:dyDescent="0.2">
      <c r="A187" s="37"/>
      <c r="B187"/>
      <c r="C187"/>
      <c r="D187"/>
      <c r="E187"/>
      <c r="F187"/>
      <c r="G187" s="45"/>
      <c r="H187" s="33"/>
      <c r="I187" s="31"/>
      <c r="J187" s="31"/>
      <c r="K187"/>
      <c r="L187"/>
      <c r="M187"/>
      <c r="N187"/>
      <c r="P187" s="33" t="s">
        <v>427</v>
      </c>
      <c r="Q187" s="35"/>
      <c r="R187" s="138"/>
      <c r="S187" s="37"/>
      <c r="Y187" s="411"/>
    </row>
    <row r="188" spans="1:28" s="1" customFormat="1" ht="41.25" customHeight="1" x14ac:dyDescent="0.2">
      <c r="A188" s="37"/>
      <c r="B188"/>
      <c r="C188"/>
      <c r="D188"/>
      <c r="E188" s="457"/>
      <c r="F188" s="457"/>
      <c r="G188" s="45"/>
      <c r="H188" s="31"/>
      <c r="I188" s="31"/>
      <c r="J188" s="31"/>
      <c r="K188"/>
      <c r="L188" s="31"/>
      <c r="M188" s="460"/>
      <c r="N188" s="460"/>
      <c r="O188" s="460"/>
      <c r="P188" s="33"/>
      <c r="Q188" s="35"/>
      <c r="R188" s="428" t="s">
        <v>2111</v>
      </c>
      <c r="S188" s="427"/>
      <c r="T188" s="109"/>
      <c r="U188"/>
      <c r="V188" s="114"/>
      <c r="W188" s="114"/>
      <c r="X188" s="407" t="s">
        <v>1957</v>
      </c>
      <c r="Y188" s="410"/>
      <c r="Z188" s="138" t="s">
        <v>1968</v>
      </c>
      <c r="AA188" s="411"/>
      <c r="AB188" s="415" t="s">
        <v>1969</v>
      </c>
    </row>
    <row r="189" spans="1:28" s="1" customFormat="1" ht="24.95" customHeight="1" x14ac:dyDescent="0.3">
      <c r="A189" s="37"/>
      <c r="B189"/>
      <c r="C189"/>
      <c r="D189"/>
      <c r="E189" s="33"/>
      <c r="F189"/>
      <c r="G189" s="45"/>
      <c r="H189" s="31"/>
      <c r="I189" s="31"/>
      <c r="J189" s="31"/>
      <c r="K189"/>
      <c r="L189" s="31"/>
      <c r="M189" s="196"/>
      <c r="N189"/>
      <c r="Q189"/>
      <c r="R189" s="138"/>
      <c r="S189" s="37"/>
      <c r="T189" s="109"/>
      <c r="U189"/>
      <c r="V189" s="114"/>
      <c r="W189" s="47"/>
      <c r="X189" s="197" t="s">
        <v>418</v>
      </c>
      <c r="Y189" s="412"/>
      <c r="AA189" s="411"/>
    </row>
    <row r="190" spans="1:28" s="1" customFormat="1" ht="41.25" customHeight="1" x14ac:dyDescent="0.2">
      <c r="A190" s="37"/>
      <c r="B190"/>
      <c r="C190"/>
      <c r="D190"/>
      <c r="E190" s="33"/>
      <c r="F190"/>
      <c r="G190" s="45"/>
      <c r="H190"/>
      <c r="I190" s="31"/>
      <c r="J190" s="31"/>
      <c r="K190" s="460"/>
      <c r="L190" s="460"/>
      <c r="P190" s="33"/>
      <c r="Q190"/>
      <c r="R190" s="138"/>
      <c r="S190" s="37"/>
      <c r="T190" s="138" t="s">
        <v>1942</v>
      </c>
      <c r="U190"/>
      <c r="V190" s="114"/>
      <c r="W190" s="47"/>
      <c r="X190" s="114"/>
      <c r="Y190" s="413"/>
      <c r="Z190" s="401" t="s">
        <v>1956</v>
      </c>
      <c r="AA190" s="416"/>
    </row>
    <row r="191" spans="1:28" s="1" customFormat="1" ht="41.25" customHeight="1" x14ac:dyDescent="0.3">
      <c r="A191" s="447"/>
      <c r="B191"/>
      <c r="C191"/>
      <c r="D191"/>
      <c r="E191"/>
      <c r="F191"/>
      <c r="G191" s="45"/>
      <c r="H191"/>
      <c r="I191" s="31"/>
      <c r="J191" s="31"/>
      <c r="K191" s="33"/>
      <c r="L191" s="31"/>
      <c r="P191" s="33"/>
      <c r="Q191" s="35"/>
      <c r="R191" s="468" t="s">
        <v>1908</v>
      </c>
      <c r="S191" s="469"/>
      <c r="T191" s="138" t="s">
        <v>1941</v>
      </c>
      <c r="U191" s="37"/>
      <c r="V191" s="471" t="s">
        <v>1734</v>
      </c>
      <c r="W191" s="471"/>
      <c r="X191" s="113" t="s">
        <v>1959</v>
      </c>
      <c r="AA191" s="411"/>
      <c r="AB191" s="113"/>
    </row>
    <row r="192" spans="1:28" s="1" customFormat="1" ht="41.25" customHeight="1" x14ac:dyDescent="0.3">
      <c r="A192" s="447"/>
      <c r="B192"/>
      <c r="C192"/>
      <c r="D192"/>
      <c r="E192"/>
      <c r="F192"/>
      <c r="G192" s="45"/>
      <c r="H192"/>
      <c r="I192" s="31"/>
      <c r="J192" s="31"/>
      <c r="K192" s="33"/>
      <c r="L192" s="31"/>
      <c r="M192" s="460"/>
      <c r="N192" s="460"/>
      <c r="O192" s="460"/>
      <c r="P192" s="33"/>
      <c r="Q192" s="35"/>
      <c r="R192" s="138" t="s">
        <v>1700</v>
      </c>
      <c r="S192" s="37"/>
      <c r="T192" s="138"/>
      <c r="U192" s="37"/>
      <c r="V192" s="138" t="s">
        <v>1735</v>
      </c>
      <c r="W192" s="47"/>
      <c r="X192" s="113" t="s">
        <v>1960</v>
      </c>
      <c r="AA192" s="411"/>
      <c r="AB192" s="415" t="s">
        <v>1970</v>
      </c>
    </row>
    <row r="193" spans="1:25" s="1" customFormat="1" ht="20.100000000000001" customHeight="1" x14ac:dyDescent="0.3">
      <c r="A193" s="37"/>
      <c r="B193"/>
      <c r="C193"/>
      <c r="D193"/>
      <c r="E193"/>
      <c r="F193"/>
      <c r="G193" s="45"/>
      <c r="H193"/>
      <c r="I193" s="31"/>
      <c r="J193" s="31"/>
      <c r="K193" s="31"/>
      <c r="L193" s="31"/>
      <c r="P193" s="33"/>
      <c r="Q193" s="35"/>
      <c r="R193" s="138"/>
      <c r="S193" s="37"/>
      <c r="T193" s="172"/>
      <c r="U193" s="37"/>
      <c r="V193" s="113" t="s">
        <v>1733</v>
      </c>
      <c r="W193" s="47"/>
      <c r="X193" s="385"/>
      <c r="Y193" s="385"/>
    </row>
    <row r="194" spans="1:25" s="1" customFormat="1" ht="51" customHeight="1" x14ac:dyDescent="0.3">
      <c r="A194" s="447"/>
      <c r="B194" s="33"/>
      <c r="C194"/>
      <c r="D194"/>
      <c r="E194"/>
      <c r="F194"/>
      <c r="G194" s="45"/>
      <c r="H194" s="172"/>
      <c r="I194" s="31"/>
      <c r="J194" s="31"/>
      <c r="K194" s="31"/>
      <c r="L194" s="31"/>
      <c r="P194" s="33"/>
      <c r="Q194" s="35"/>
      <c r="R194" s="138"/>
      <c r="S194"/>
      <c r="T194" s="521" t="s">
        <v>1731</v>
      </c>
      <c r="U194" s="521"/>
      <c r="W194" s="47"/>
      <c r="X194" s="407" t="s">
        <v>1958</v>
      </c>
    </row>
    <row r="195" spans="1:25" s="1" customFormat="1" ht="50.25" customHeight="1" x14ac:dyDescent="0.2">
      <c r="A195" s="37"/>
      <c r="B195"/>
      <c r="C195"/>
      <c r="D195"/>
      <c r="E195"/>
      <c r="F195"/>
      <c r="G195" s="45"/>
      <c r="H195"/>
      <c r="I195" s="31"/>
      <c r="J195" s="31"/>
      <c r="K195" s="31"/>
      <c r="L195" s="31"/>
      <c r="P195" s="33"/>
      <c r="Q195" s="35"/>
      <c r="R195" s="138"/>
      <c r="S195"/>
      <c r="T195" s="138" t="s">
        <v>427</v>
      </c>
      <c r="U195" s="37"/>
      <c r="V195" s="519"/>
      <c r="W195" s="519"/>
      <c r="X195" s="138" t="s">
        <v>1961</v>
      </c>
    </row>
    <row r="196" spans="1:25" s="1" customFormat="1" ht="41.25" customHeight="1" x14ac:dyDescent="0.2">
      <c r="A196" s="37"/>
      <c r="B196" s="33"/>
      <c r="C196"/>
      <c r="D196"/>
      <c r="E196"/>
      <c r="F196"/>
      <c r="G196" s="45"/>
      <c r="H196"/>
      <c r="I196" s="31"/>
      <c r="J196" s="31"/>
      <c r="K196" s="31"/>
      <c r="L196" s="31"/>
      <c r="P196" s="33"/>
      <c r="Q196" s="35"/>
      <c r="T196" s="138" t="s">
        <v>1697</v>
      </c>
      <c r="V196" s="392" t="s">
        <v>1730</v>
      </c>
      <c r="W196" s="114"/>
    </row>
    <row r="197" spans="1:25" s="1" customFormat="1" ht="41.25" customHeight="1" x14ac:dyDescent="0.2">
      <c r="A197" s="37"/>
      <c r="B197" s="33"/>
      <c r="C197"/>
      <c r="D197"/>
      <c r="E197"/>
      <c r="F197"/>
      <c r="G197" s="45"/>
      <c r="H197"/>
      <c r="I197" s="31"/>
      <c r="J197" s="31"/>
      <c r="K197" s="31"/>
      <c r="L197" s="31"/>
      <c r="P197" s="33"/>
      <c r="Q197" s="35"/>
      <c r="R197" s="109" t="s">
        <v>1701</v>
      </c>
    </row>
    <row r="198" spans="1:25" s="1" customFormat="1" ht="20.100000000000001" customHeight="1" x14ac:dyDescent="0.2">
      <c r="A198" s="37"/>
      <c r="B198"/>
      <c r="C198"/>
      <c r="D198"/>
      <c r="E198"/>
      <c r="F198"/>
      <c r="G198" s="45"/>
      <c r="H198"/>
      <c r="I198" s="31"/>
      <c r="J198" s="31"/>
      <c r="K198" s="31"/>
      <c r="L198" s="31"/>
      <c r="P198" s="33"/>
      <c r="Q198" s="35"/>
    </row>
    <row r="199" spans="1:25" s="1" customFormat="1" ht="41.25" customHeight="1" x14ac:dyDescent="0.3">
      <c r="A199" s="37"/>
      <c r="B199"/>
      <c r="C199"/>
      <c r="D199"/>
      <c r="E199" s="457"/>
      <c r="F199" s="457"/>
      <c r="G199" s="45"/>
      <c r="I199"/>
      <c r="J199"/>
      <c r="K199"/>
      <c r="L199" s="31"/>
      <c r="M199" s="31"/>
      <c r="N199" s="31"/>
      <c r="O199" s="40"/>
      <c r="P199" s="239" t="s">
        <v>1699</v>
      </c>
      <c r="Q199" s="239"/>
      <c r="R199" s="113"/>
      <c r="S199"/>
      <c r="T199" s="172"/>
      <c r="U199" s="40"/>
      <c r="V199" s="392" t="s">
        <v>1724</v>
      </c>
      <c r="W199" s="114"/>
    </row>
    <row r="200" spans="1:25" s="1" customFormat="1" ht="41.25" customHeight="1" x14ac:dyDescent="0.2">
      <c r="A200" s="37"/>
      <c r="B200"/>
      <c r="C200"/>
      <c r="D200"/>
      <c r="E200" s="33"/>
      <c r="F200" s="33"/>
      <c r="G200" s="45"/>
      <c r="I200"/>
      <c r="J200"/>
      <c r="K200"/>
      <c r="L200" s="31"/>
      <c r="M200" s="31"/>
      <c r="N200" s="31"/>
      <c r="O200" s="40"/>
      <c r="P200" s="113" t="s">
        <v>422</v>
      </c>
      <c r="Q200" s="35"/>
      <c r="R200" s="109"/>
      <c r="U200" s="40"/>
    </row>
    <row r="201" spans="1:25" s="1" customFormat="1" ht="41.25" customHeight="1" x14ac:dyDescent="0.2">
      <c r="A201" s="37"/>
      <c r="B201"/>
      <c r="C201"/>
      <c r="D201"/>
      <c r="E201" s="33"/>
      <c r="F201" s="33"/>
      <c r="G201" s="45"/>
      <c r="I201"/>
      <c r="J201"/>
      <c r="K201"/>
      <c r="L201" s="31"/>
      <c r="M201" s="31"/>
      <c r="N201" s="31"/>
      <c r="O201" s="40"/>
      <c r="P201" s="113" t="s">
        <v>1697</v>
      </c>
      <c r="Q201" s="35"/>
      <c r="R201" s="113"/>
      <c r="S201" s="35"/>
      <c r="T201" s="373" t="s">
        <v>1726</v>
      </c>
      <c r="U201" s="373"/>
    </row>
    <row r="202" spans="1:25" s="1" customFormat="1" ht="41.25" customHeight="1" x14ac:dyDescent="0.3">
      <c r="A202" s="37"/>
      <c r="B202"/>
      <c r="C202"/>
      <c r="D202"/>
      <c r="E202" s="33"/>
      <c r="F202" s="33"/>
      <c r="G202" s="45"/>
      <c r="H202" s="172"/>
      <c r="I202"/>
      <c r="J202"/>
      <c r="K202"/>
      <c r="L202" s="31"/>
      <c r="M202" s="31"/>
      <c r="N202" s="31"/>
      <c r="O202" s="40"/>
      <c r="P202" s="113"/>
      <c r="Q202" s="35"/>
      <c r="S202" s="35"/>
      <c r="T202" s="109" t="s">
        <v>1727</v>
      </c>
      <c r="U202" s="40"/>
    </row>
    <row r="203" spans="1:25" s="1" customFormat="1" ht="41.25" customHeight="1" x14ac:dyDescent="0.3">
      <c r="A203" s="37"/>
      <c r="B203"/>
      <c r="C203"/>
      <c r="D203"/>
      <c r="E203" s="33"/>
      <c r="F203" s="33"/>
      <c r="G203" s="45"/>
      <c r="I203"/>
      <c r="J203"/>
      <c r="K203"/>
      <c r="L203" s="39"/>
      <c r="M203" s="374" t="s">
        <v>1838</v>
      </c>
      <c r="N203" s="374"/>
      <c r="O203" s="374"/>
      <c r="P203" s="113"/>
      <c r="R203" s="398" t="s">
        <v>1773</v>
      </c>
      <c r="S203" s="375"/>
      <c r="V203" s="392" t="s">
        <v>1725</v>
      </c>
      <c r="W203" s="114"/>
    </row>
    <row r="204" spans="1:25" s="1" customFormat="1" ht="20.100000000000001" customHeight="1" x14ac:dyDescent="0.3">
      <c r="A204" s="37"/>
      <c r="B204"/>
      <c r="C204"/>
      <c r="D204"/>
      <c r="E204" s="33"/>
      <c r="F204" s="33"/>
      <c r="G204" s="45"/>
      <c r="I204"/>
      <c r="J204"/>
      <c r="K204"/>
      <c r="L204" s="39"/>
      <c r="M204" s="397" t="s">
        <v>1696</v>
      </c>
      <c r="N204" s="211"/>
      <c r="O204" s="40"/>
      <c r="P204" s="113"/>
      <c r="R204" s="172" t="s">
        <v>1907</v>
      </c>
      <c r="S204" s="35"/>
      <c r="V204" s="114"/>
      <c r="W204" s="114"/>
    </row>
    <row r="205" spans="1:25" s="1" customFormat="1" ht="41.25" customHeight="1" x14ac:dyDescent="0.3">
      <c r="A205" s="37"/>
      <c r="B205"/>
      <c r="C205"/>
      <c r="D205"/>
      <c r="E205" s="33"/>
      <c r="F205" s="33"/>
      <c r="G205" s="45"/>
      <c r="H205"/>
      <c r="I205"/>
      <c r="J205"/>
      <c r="K205"/>
      <c r="L205" s="39"/>
      <c r="M205" s="33" t="s">
        <v>1717</v>
      </c>
      <c r="N205" s="211"/>
      <c r="O205" s="40"/>
      <c r="P205" s="113"/>
      <c r="R205" s="172"/>
      <c r="S205" s="35"/>
      <c r="U205" s="37"/>
      <c r="V205" s="392" t="s">
        <v>1952</v>
      </c>
      <c r="W205" s="114"/>
    </row>
    <row r="206" spans="1:25" s="1" customFormat="1" ht="19.5" customHeight="1" x14ac:dyDescent="0.2">
      <c r="A206" s="37"/>
      <c r="B206"/>
      <c r="C206"/>
      <c r="D206"/>
      <c r="E206" s="33"/>
      <c r="F206" s="33"/>
      <c r="G206" s="45"/>
      <c r="H206"/>
      <c r="I206"/>
      <c r="J206"/>
      <c r="K206"/>
      <c r="L206" s="39"/>
      <c r="M206" s="33"/>
      <c r="N206" s="31"/>
      <c r="O206" s="40"/>
      <c r="R206" s="33"/>
      <c r="S206" s="35"/>
      <c r="U206" s="37"/>
    </row>
    <row r="207" spans="1:25" s="1" customFormat="1" ht="41.25" customHeight="1" x14ac:dyDescent="0.2">
      <c r="A207" s="37"/>
      <c r="B207"/>
      <c r="C207"/>
      <c r="D207"/>
      <c r="E207" s="33"/>
      <c r="F207" s="33"/>
      <c r="G207" s="45"/>
      <c r="H207"/>
      <c r="I207"/>
      <c r="J207"/>
      <c r="K207"/>
      <c r="L207" s="39"/>
      <c r="M207" s="33" t="s">
        <v>1836</v>
      </c>
      <c r="N207" s="31"/>
      <c r="O207" s="40"/>
      <c r="P207" s="138" t="s">
        <v>1698</v>
      </c>
      <c r="R207" s="33"/>
      <c r="S207" s="35"/>
      <c r="T207" s="262" t="s">
        <v>1728</v>
      </c>
      <c r="U207" s="262"/>
      <c r="X207" s="109"/>
    </row>
    <row r="208" spans="1:25" s="1" customFormat="1" ht="41.25" customHeight="1" x14ac:dyDescent="0.2">
      <c r="A208" s="37"/>
      <c r="B208"/>
      <c r="C208"/>
      <c r="D208"/>
      <c r="E208" s="33"/>
      <c r="F208" s="33"/>
      <c r="G208" s="45"/>
      <c r="H208"/>
      <c r="I208"/>
      <c r="J208"/>
      <c r="K208"/>
      <c r="L208" s="39"/>
      <c r="M208" s="33"/>
      <c r="N208" s="31"/>
      <c r="O208" s="40"/>
      <c r="P208" s="138"/>
      <c r="R208" s="33"/>
      <c r="S208"/>
      <c r="T208" s="33"/>
      <c r="U208" s="37"/>
      <c r="X208" s="109"/>
    </row>
    <row r="209" spans="1:24" s="1" customFormat="1" ht="41.25" customHeight="1" x14ac:dyDescent="0.2">
      <c r="A209" s="37"/>
      <c r="B209"/>
      <c r="C209"/>
      <c r="D209"/>
      <c r="E209" s="33"/>
      <c r="F209" s="33"/>
      <c r="G209" s="45"/>
      <c r="H209"/>
      <c r="I209"/>
      <c r="J209"/>
      <c r="K209"/>
      <c r="L209" s="39"/>
      <c r="M209" s="33"/>
      <c r="N209" s="31"/>
      <c r="O209" s="40"/>
      <c r="P209" s="138"/>
      <c r="R209" s="33"/>
      <c r="S209"/>
      <c r="T209" s="33" t="s">
        <v>1729</v>
      </c>
      <c r="U209" s="37"/>
      <c r="V209" s="392" t="s">
        <v>1953</v>
      </c>
      <c r="W209" s="114"/>
    </row>
    <row r="210" spans="1:24" s="1" customFormat="1" ht="41.25" customHeight="1" x14ac:dyDescent="0.2">
      <c r="A210" s="37"/>
      <c r="B210"/>
      <c r="C210"/>
      <c r="D210"/>
      <c r="E210" s="33"/>
      <c r="F210" s="33"/>
      <c r="G210" s="45"/>
      <c r="H210"/>
      <c r="I210"/>
      <c r="J210"/>
      <c r="K210"/>
      <c r="L210" s="39"/>
      <c r="M210" s="33"/>
      <c r="N210" s="31"/>
      <c r="O210" s="40"/>
      <c r="P210" s="138"/>
      <c r="R210" s="33"/>
      <c r="S210"/>
      <c r="T210" s="33"/>
      <c r="U210"/>
      <c r="V210" s="114"/>
    </row>
    <row r="211" spans="1:24" s="1" customFormat="1" ht="41.25" customHeight="1" x14ac:dyDescent="0.2">
      <c r="A211" s="37"/>
      <c r="B211"/>
      <c r="C211"/>
      <c r="D211"/>
      <c r="E211" s="33"/>
      <c r="F211" s="33"/>
      <c r="G211" s="45"/>
      <c r="H211"/>
      <c r="I211"/>
      <c r="J211"/>
      <c r="K211"/>
      <c r="L211" s="39"/>
      <c r="M211" s="33"/>
      <c r="N211" s="31"/>
      <c r="O211" s="40"/>
      <c r="P211" s="138"/>
      <c r="R211" s="33"/>
      <c r="S211"/>
      <c r="T211" s="33"/>
      <c r="U211" s="40"/>
      <c r="V211" s="392" t="s">
        <v>1945</v>
      </c>
    </row>
    <row r="212" spans="1:24" s="1" customFormat="1" ht="41.25" customHeight="1" x14ac:dyDescent="0.2">
      <c r="A212" s="37"/>
      <c r="B212"/>
      <c r="C212"/>
      <c r="D212"/>
      <c r="E212" s="33"/>
      <c r="F212" s="33"/>
      <c r="G212" s="45"/>
      <c r="H212"/>
      <c r="I212" s="44"/>
      <c r="J212" s="55"/>
      <c r="K212" s="48" t="s">
        <v>1805</v>
      </c>
      <c r="L212" s="55"/>
      <c r="M212" s="33"/>
      <c r="N212" s="31"/>
      <c r="O212" s="40"/>
      <c r="R212" s="33"/>
      <c r="S212"/>
      <c r="T212" s="33"/>
      <c r="U212" s="40"/>
    </row>
    <row r="213" spans="1:24" s="1" customFormat="1" ht="41.25" customHeight="1" x14ac:dyDescent="0.2">
      <c r="A213" s="37"/>
      <c r="B213"/>
      <c r="C213"/>
      <c r="D213"/>
      <c r="E213" s="33"/>
      <c r="F213" s="33"/>
      <c r="G213" s="45"/>
      <c r="H213"/>
      <c r="I213" s="44"/>
      <c r="J213"/>
      <c r="K213" s="33" t="s">
        <v>1832</v>
      </c>
      <c r="L213" s="39"/>
      <c r="M213" s="33"/>
      <c r="N213" s="31"/>
      <c r="O213" s="40"/>
      <c r="R213" s="33"/>
      <c r="S213" s="37"/>
      <c r="T213" s="262" t="s">
        <v>1943</v>
      </c>
      <c r="U213" s="403"/>
      <c r="W213" s="405"/>
      <c r="X213" s="406" t="s">
        <v>1954</v>
      </c>
    </row>
    <row r="214" spans="1:24" s="1" customFormat="1" ht="41.25" customHeight="1" x14ac:dyDescent="0.2">
      <c r="A214" s="37"/>
      <c r="B214"/>
      <c r="C214"/>
      <c r="D214"/>
      <c r="E214" s="33"/>
      <c r="F214" s="33"/>
      <c r="G214" s="45"/>
      <c r="H214"/>
      <c r="I214" s="44"/>
      <c r="J214"/>
      <c r="K214" s="33" t="s">
        <v>1711</v>
      </c>
      <c r="L214" s="39"/>
      <c r="M214" s="33"/>
      <c r="N214" s="31"/>
      <c r="O214" s="40"/>
      <c r="R214" s="33"/>
      <c r="S214" s="37"/>
      <c r="T214" s="113" t="s">
        <v>1944</v>
      </c>
      <c r="U214" s="40"/>
      <c r="W214" s="41"/>
    </row>
    <row r="215" spans="1:24" s="1" customFormat="1" ht="39" customHeight="1" x14ac:dyDescent="0.2">
      <c r="A215" s="37"/>
      <c r="B215"/>
      <c r="C215"/>
      <c r="D215"/>
      <c r="E215" s="33"/>
      <c r="F215" s="33"/>
      <c r="G215" s="45"/>
      <c r="H215"/>
      <c r="I215" s="44"/>
      <c r="J215"/>
      <c r="K215" s="33" t="s">
        <v>1710</v>
      </c>
      <c r="L215" s="39"/>
      <c r="M215" s="33" t="s">
        <v>1597</v>
      </c>
      <c r="N215" s="31"/>
      <c r="O215" s="40"/>
      <c r="Q215" s="40"/>
      <c r="R215" s="237" t="s">
        <v>1933</v>
      </c>
      <c r="S215" s="237"/>
      <c r="T215" s="113"/>
      <c r="U215" s="40"/>
      <c r="V215" s="392" t="s">
        <v>1962</v>
      </c>
      <c r="W215" s="384"/>
    </row>
    <row r="216" spans="1:24" s="1" customFormat="1" ht="41.25" customHeight="1" x14ac:dyDescent="0.2">
      <c r="A216" s="37"/>
      <c r="B216"/>
      <c r="C216"/>
      <c r="D216"/>
      <c r="E216" s="33"/>
      <c r="F216" s="33"/>
      <c r="G216" s="45"/>
      <c r="H216"/>
      <c r="I216" s="44"/>
      <c r="J216"/>
      <c r="K216" s="33"/>
      <c r="L216" s="39"/>
      <c r="M216" s="33"/>
      <c r="N216" s="31"/>
      <c r="O216" s="40"/>
      <c r="Q216" s="40"/>
      <c r="R216" s="33"/>
      <c r="S216" s="37"/>
      <c r="T216" s="113"/>
      <c r="U216"/>
      <c r="V216" s="138"/>
      <c r="W216" s="114"/>
    </row>
    <row r="217" spans="1:24" s="1" customFormat="1" ht="41.25" customHeight="1" x14ac:dyDescent="0.2">
      <c r="A217" s="37"/>
      <c r="B217"/>
      <c r="C217"/>
      <c r="D217"/>
      <c r="E217" s="33"/>
      <c r="F217" s="33"/>
      <c r="G217" s="45"/>
      <c r="H217"/>
      <c r="I217" s="44"/>
      <c r="J217"/>
      <c r="K217" s="33"/>
      <c r="L217" s="39"/>
      <c r="M217" s="138" t="s">
        <v>1720</v>
      </c>
      <c r="N217" s="31"/>
      <c r="O217" s="40"/>
      <c r="Q217" s="40"/>
      <c r="R217" s="33"/>
      <c r="S217" s="37"/>
      <c r="T217" s="113"/>
      <c r="U217"/>
      <c r="V217" s="138"/>
      <c r="W217" s="414"/>
      <c r="X217" s="404" t="s">
        <v>1964</v>
      </c>
    </row>
    <row r="218" spans="1:24" s="1" customFormat="1" ht="24.95" customHeight="1" x14ac:dyDescent="0.2">
      <c r="A218" s="37"/>
      <c r="B218"/>
      <c r="C218"/>
      <c r="D218"/>
      <c r="E218" s="33"/>
      <c r="F218" s="33"/>
      <c r="G218" s="45"/>
      <c r="H218"/>
      <c r="I218" s="44"/>
      <c r="J218"/>
      <c r="K218" s="33"/>
      <c r="L218" s="39"/>
      <c r="O218" s="40"/>
      <c r="Q218" s="40"/>
      <c r="R218" s="109" t="s">
        <v>1937</v>
      </c>
      <c r="S218" s="37"/>
      <c r="T218" s="144" t="s">
        <v>1947</v>
      </c>
      <c r="W218" s="414"/>
      <c r="X218" s="113" t="s">
        <v>1965</v>
      </c>
    </row>
    <row r="219" spans="1:24" s="1" customFormat="1" ht="41.25" customHeight="1" x14ac:dyDescent="0.2">
      <c r="A219" s="37"/>
      <c r="B219"/>
      <c r="C219"/>
      <c r="D219"/>
      <c r="E219" s="33"/>
      <c r="F219" s="33"/>
      <c r="G219" s="45"/>
      <c r="H219"/>
      <c r="I219" s="44"/>
      <c r="J219"/>
      <c r="K219" s="33"/>
      <c r="L219" s="39"/>
      <c r="O219" s="40"/>
      <c r="Q219" s="40"/>
      <c r="R219" s="109"/>
      <c r="S219" s="37"/>
      <c r="T219" s="113"/>
      <c r="U219" s="37"/>
      <c r="V219" s="392" t="s">
        <v>1967</v>
      </c>
      <c r="W219" s="384"/>
      <c r="X219" s="138" t="s">
        <v>1966</v>
      </c>
    </row>
    <row r="220" spans="1:24" s="1" customFormat="1" ht="20.100000000000001" customHeight="1" x14ac:dyDescent="0.2">
      <c r="A220" s="37"/>
      <c r="B220"/>
      <c r="C220"/>
      <c r="D220"/>
      <c r="E220" s="33"/>
      <c r="F220" s="33"/>
      <c r="G220" s="45"/>
      <c r="H220"/>
      <c r="I220" s="44"/>
      <c r="J220"/>
      <c r="K220" s="33"/>
      <c r="L220" s="39"/>
      <c r="O220" s="40"/>
      <c r="Q220" s="40"/>
      <c r="R220" s="109"/>
      <c r="S220" s="37"/>
      <c r="T220" s="113"/>
      <c r="U220" s="37"/>
      <c r="W220" s="414"/>
    </row>
    <row r="221" spans="1:24" s="1" customFormat="1" ht="41.25" customHeight="1" x14ac:dyDescent="0.2">
      <c r="A221" s="37"/>
      <c r="B221"/>
      <c r="C221"/>
      <c r="D221"/>
      <c r="E221" s="33"/>
      <c r="F221" s="33"/>
      <c r="G221" s="45"/>
      <c r="H221"/>
      <c r="I221" s="44"/>
      <c r="J221"/>
      <c r="K221" s="33"/>
      <c r="L221" s="39"/>
      <c r="O221" s="40"/>
      <c r="P221" s="462" t="s">
        <v>423</v>
      </c>
      <c r="Q221" s="462"/>
      <c r="R221" s="109" t="s">
        <v>1934</v>
      </c>
      <c r="S221" s="37"/>
      <c r="T221" s="262" t="s">
        <v>1946</v>
      </c>
      <c r="U221" s="403"/>
      <c r="W221" s="414"/>
      <c r="X221" s="406" t="s">
        <v>1963</v>
      </c>
    </row>
    <row r="222" spans="1:24" s="1" customFormat="1" ht="20.100000000000001" customHeight="1" x14ac:dyDescent="0.3">
      <c r="A222" s="37"/>
      <c r="B222"/>
      <c r="C222"/>
      <c r="D222"/>
      <c r="E222" s="33"/>
      <c r="F222" s="33"/>
      <c r="G222" s="45"/>
      <c r="H222" s="172"/>
      <c r="I222" s="44"/>
      <c r="J222"/>
      <c r="K222" s="33"/>
      <c r="L222" s="39"/>
      <c r="P222" s="33" t="s">
        <v>1723</v>
      </c>
      <c r="Q222" s="40"/>
      <c r="S222"/>
      <c r="T222" s="113" t="s">
        <v>1948</v>
      </c>
      <c r="U222" s="37"/>
    </row>
    <row r="223" spans="1:24" s="1" customFormat="1" ht="41.25" customHeight="1" x14ac:dyDescent="0.3">
      <c r="A223" s="37"/>
      <c r="B223"/>
      <c r="C223"/>
      <c r="D223"/>
      <c r="E223" s="33"/>
      <c r="F223" s="33"/>
      <c r="G223" s="45"/>
      <c r="H223" s="172"/>
      <c r="I223" s="44"/>
      <c r="J223"/>
      <c r="K223" s="31"/>
      <c r="L223" s="39"/>
      <c r="M223" s="138"/>
      <c r="Q223" s="40"/>
      <c r="R223" s="461" t="s">
        <v>1935</v>
      </c>
      <c r="S223" s="461"/>
      <c r="U223" s="37"/>
      <c r="V223" s="392" t="s">
        <v>1955</v>
      </c>
    </row>
    <row r="224" spans="1:24" s="1" customFormat="1" ht="41.25" customHeight="1" x14ac:dyDescent="0.2">
      <c r="A224" s="37"/>
      <c r="B224"/>
      <c r="C224"/>
      <c r="D224"/>
      <c r="E224" s="33"/>
      <c r="F224" s="33"/>
      <c r="G224" s="45"/>
      <c r="H224"/>
      <c r="I224" s="44"/>
      <c r="J224"/>
      <c r="K224" s="33" t="s">
        <v>1694</v>
      </c>
      <c r="L224" s="39"/>
      <c r="M224" s="138"/>
      <c r="R224" s="109" t="s">
        <v>1936</v>
      </c>
    </row>
    <row r="225" spans="1:22" s="1" customFormat="1" ht="41.25" customHeight="1" x14ac:dyDescent="0.2">
      <c r="A225" s="37"/>
      <c r="B225"/>
      <c r="C225"/>
      <c r="D225"/>
      <c r="E225" s="33"/>
      <c r="F225" s="33"/>
      <c r="G225" s="45"/>
      <c r="H225" s="477" t="s">
        <v>430</v>
      </c>
      <c r="I225" s="477"/>
      <c r="J225"/>
      <c r="K225" s="31"/>
      <c r="L225" s="39"/>
      <c r="O225" s="39"/>
      <c r="P225" s="239" t="s">
        <v>28</v>
      </c>
    </row>
    <row r="226" spans="1:22" s="1" customFormat="1" ht="27" customHeight="1" x14ac:dyDescent="0.2">
      <c r="A226" s="37"/>
      <c r="B226"/>
      <c r="C226"/>
      <c r="D226"/>
      <c r="E226" s="33"/>
      <c r="F226" s="33"/>
      <c r="G226"/>
      <c r="H226" s="33" t="s">
        <v>1695</v>
      </c>
      <c r="I226" s="44"/>
      <c r="J226" s="31"/>
      <c r="K226"/>
      <c r="L226" s="39"/>
      <c r="O226" s="39"/>
      <c r="P226" s="33" t="s">
        <v>1718</v>
      </c>
    </row>
    <row r="227" spans="1:22" s="1" customFormat="1" ht="63.75" customHeight="1" x14ac:dyDescent="0.2">
      <c r="A227" s="37"/>
      <c r="B227"/>
      <c r="C227"/>
      <c r="D227"/>
      <c r="E227" s="33"/>
      <c r="F227" s="33"/>
      <c r="G227"/>
      <c r="H227" s="33" t="s">
        <v>631</v>
      </c>
      <c r="I227" s="44"/>
      <c r="M227" s="251" t="s">
        <v>1837</v>
      </c>
      <c r="N227" s="251"/>
      <c r="O227" s="251"/>
      <c r="P227" s="33" t="s">
        <v>1906</v>
      </c>
    </row>
    <row r="228" spans="1:22" s="1" customFormat="1" ht="22.5" customHeight="1" x14ac:dyDescent="0.2">
      <c r="A228" s="37"/>
      <c r="B228"/>
      <c r="C228"/>
      <c r="D228"/>
      <c r="E228" s="33"/>
      <c r="F228" s="33"/>
      <c r="G228"/>
      <c r="H228" s="33" t="s">
        <v>2143</v>
      </c>
      <c r="I228" s="44"/>
      <c r="M228" s="33" t="s">
        <v>1743</v>
      </c>
      <c r="N228" s="31"/>
      <c r="O228" s="39"/>
      <c r="P228" s="33"/>
    </row>
    <row r="229" spans="1:22" s="1" customFormat="1" ht="41.25" customHeight="1" x14ac:dyDescent="0.2">
      <c r="A229" s="37"/>
      <c r="B229"/>
      <c r="C229"/>
      <c r="D229"/>
      <c r="E229" s="33"/>
      <c r="F229" s="33"/>
      <c r="G229"/>
      <c r="I229" s="44"/>
      <c r="M229" s="33" t="s">
        <v>1744</v>
      </c>
      <c r="O229" s="39"/>
      <c r="P229" s="239" t="s">
        <v>29</v>
      </c>
      <c r="R229" s="37"/>
      <c r="S229" s="396"/>
      <c r="T229" s="262" t="s">
        <v>1949</v>
      </c>
    </row>
    <row r="230" spans="1:22" s="1" customFormat="1" ht="25.5" customHeight="1" x14ac:dyDescent="0.2">
      <c r="A230" s="37"/>
      <c r="B230"/>
      <c r="C230"/>
      <c r="D230"/>
      <c r="E230" s="33"/>
      <c r="F230" s="33"/>
      <c r="G230"/>
      <c r="I230" s="44"/>
      <c r="M230" s="33"/>
      <c r="P230" s="33" t="s">
        <v>1719</v>
      </c>
      <c r="Q230"/>
      <c r="R230" s="37"/>
      <c r="S230"/>
      <c r="T230" s="109" t="s">
        <v>1390</v>
      </c>
    </row>
    <row r="231" spans="1:22" s="1" customFormat="1" ht="41.25" customHeight="1" x14ac:dyDescent="0.2">
      <c r="A231" s="37"/>
      <c r="B231"/>
      <c r="C231"/>
      <c r="D231"/>
      <c r="E231"/>
      <c r="F231"/>
      <c r="G231"/>
      <c r="I231" s="44"/>
      <c r="M231" s="33"/>
      <c r="Q231" s="35"/>
      <c r="R231" s="264" t="s">
        <v>1951</v>
      </c>
      <c r="T231" s="109"/>
    </row>
    <row r="232" spans="1:22" s="1" customFormat="1" ht="34.5" customHeight="1" x14ac:dyDescent="0.2">
      <c r="A232" s="37"/>
      <c r="B232"/>
      <c r="C232"/>
      <c r="D232"/>
      <c r="E232"/>
      <c r="F232"/>
      <c r="G232"/>
      <c r="I232" s="44"/>
      <c r="Q232" s="35"/>
      <c r="R232" s="402" t="s">
        <v>1938</v>
      </c>
    </row>
    <row r="233" spans="1:22" s="1" customFormat="1" ht="77.25" customHeight="1" x14ac:dyDescent="0.2">
      <c r="A233" s="37"/>
      <c r="B233"/>
      <c r="C233"/>
      <c r="D233"/>
      <c r="E233"/>
      <c r="F233"/>
      <c r="G233"/>
      <c r="I233" s="44"/>
      <c r="J233"/>
      <c r="K233"/>
      <c r="L233" s="43"/>
      <c r="M233" s="377" t="s">
        <v>1901</v>
      </c>
      <c r="N233" s="31"/>
      <c r="O233" s="31"/>
      <c r="P233" s="33"/>
      <c r="Q233" s="35"/>
      <c r="R233" s="402" t="s">
        <v>1823</v>
      </c>
      <c r="S233" s="262"/>
      <c r="T233" s="262" t="s">
        <v>1950</v>
      </c>
    </row>
    <row r="234" spans="1:22" s="1" customFormat="1" ht="19.5" customHeight="1" x14ac:dyDescent="0.2">
      <c r="A234" s="37"/>
      <c r="B234"/>
      <c r="C234"/>
      <c r="D234"/>
      <c r="E234"/>
      <c r="F234"/>
      <c r="G234"/>
      <c r="I234" s="44"/>
      <c r="J234"/>
      <c r="K234"/>
      <c r="L234" s="43"/>
      <c r="M234" s="113" t="s">
        <v>1721</v>
      </c>
      <c r="P234" s="33"/>
      <c r="Q234" s="35"/>
    </row>
    <row r="235" spans="1:22" s="1" customFormat="1" ht="41.45" customHeight="1" x14ac:dyDescent="0.2">
      <c r="A235" s="37"/>
      <c r="B235"/>
      <c r="C235"/>
      <c r="D235"/>
      <c r="E235"/>
      <c r="F235"/>
      <c r="G235"/>
      <c r="I235" s="44"/>
      <c r="J235" s="55"/>
      <c r="K235" s="48" t="s">
        <v>1804</v>
      </c>
      <c r="L235" s="48"/>
      <c r="M235" s="138" t="s">
        <v>1806</v>
      </c>
      <c r="O235" s="39"/>
      <c r="P235" s="378" t="s">
        <v>1940</v>
      </c>
      <c r="Q235" s="239"/>
      <c r="R235" s="138" t="s">
        <v>1739</v>
      </c>
      <c r="S235"/>
      <c r="T235" s="33"/>
      <c r="U235" s="40"/>
      <c r="V235" s="392" t="s">
        <v>1826</v>
      </c>
    </row>
    <row r="236" spans="1:22" s="1" customFormat="1" ht="30.75" customHeight="1" x14ac:dyDescent="0.2">
      <c r="A236" s="37"/>
      <c r="B236"/>
      <c r="C236"/>
      <c r="D236"/>
      <c r="E236"/>
      <c r="F236"/>
      <c r="G236"/>
      <c r="I236"/>
      <c r="J236"/>
      <c r="K236" s="33" t="s">
        <v>1709</v>
      </c>
      <c r="L236" s="43"/>
      <c r="M236" s="161"/>
      <c r="O236" s="39"/>
      <c r="P236" s="33" t="s">
        <v>1939</v>
      </c>
      <c r="Q236" s="35"/>
      <c r="S236"/>
      <c r="T236" s="113"/>
      <c r="U236" s="40"/>
    </row>
    <row r="237" spans="1:22" s="1" customFormat="1" ht="41.25" customHeight="1" x14ac:dyDescent="0.3">
      <c r="A237" s="37"/>
      <c r="B237" s="172"/>
      <c r="C237"/>
      <c r="D237"/>
      <c r="E237"/>
      <c r="F237"/>
      <c r="G237"/>
      <c r="I237"/>
      <c r="J237"/>
      <c r="K237" s="33" t="s">
        <v>1712</v>
      </c>
      <c r="L237" s="43"/>
      <c r="M237" s="138"/>
      <c r="O237" s="39"/>
      <c r="P237" s="33" t="s">
        <v>1733</v>
      </c>
      <c r="Q237" s="35"/>
      <c r="R237" s="33"/>
      <c r="S237" s="35"/>
      <c r="T237" s="262" t="s">
        <v>1740</v>
      </c>
      <c r="U237" s="396"/>
    </row>
    <row r="238" spans="1:22" s="1" customFormat="1" ht="41.25" customHeight="1" x14ac:dyDescent="0.3">
      <c r="A238" s="37"/>
      <c r="B238" s="371" t="s">
        <v>213</v>
      </c>
      <c r="C238"/>
      <c r="D238"/>
      <c r="E238"/>
      <c r="F238"/>
      <c r="G238"/>
      <c r="I238"/>
      <c r="J238"/>
      <c r="K238" s="33" t="s">
        <v>1711</v>
      </c>
      <c r="L238" s="43"/>
      <c r="M238" s="138"/>
      <c r="O238" s="39"/>
      <c r="P238" s="33" t="s">
        <v>2176</v>
      </c>
      <c r="Q238"/>
      <c r="R238" s="461" t="s">
        <v>1741</v>
      </c>
      <c r="S238" s="461"/>
      <c r="T238" s="113" t="s">
        <v>652</v>
      </c>
    </row>
    <row r="239" spans="1:22" s="1" customFormat="1" ht="41.25" customHeight="1" x14ac:dyDescent="0.2">
      <c r="A239" s="37"/>
      <c r="B239" s="113" t="s">
        <v>1675</v>
      </c>
      <c r="C239"/>
      <c r="D239"/>
      <c r="E239"/>
      <c r="F239"/>
      <c r="G239"/>
      <c r="I239"/>
      <c r="J239"/>
      <c r="K239" s="31"/>
      <c r="L239" s="43"/>
      <c r="M239" s="138"/>
      <c r="O239" s="39"/>
      <c r="P239" s="33"/>
      <c r="Q239"/>
      <c r="R239" s="33" t="s">
        <v>1742</v>
      </c>
      <c r="S239" s="35"/>
      <c r="T239" s="109" t="s">
        <v>1825</v>
      </c>
    </row>
    <row r="240" spans="1:22" s="1" customFormat="1" ht="41.25" customHeight="1" x14ac:dyDescent="0.2">
      <c r="A240" s="37"/>
      <c r="B240" s="113"/>
      <c r="C240"/>
      <c r="D240"/>
      <c r="E240"/>
      <c r="F240"/>
      <c r="G240"/>
      <c r="H240" s="33"/>
      <c r="I240"/>
      <c r="J240"/>
      <c r="K240" s="33"/>
      <c r="L240" s="43"/>
      <c r="M240" s="455" t="s">
        <v>2177</v>
      </c>
      <c r="N240" s="455"/>
      <c r="O240" s="455"/>
      <c r="P240" s="33" t="s">
        <v>1822</v>
      </c>
      <c r="S240" s="35"/>
      <c r="T240" s="262" t="s">
        <v>1738</v>
      </c>
      <c r="U240" s="33"/>
    </row>
    <row r="241" spans="1:21" s="1" customFormat="1" ht="20.100000000000001" customHeight="1" x14ac:dyDescent="0.3">
      <c r="A241" s="37"/>
      <c r="B241"/>
      <c r="C241"/>
      <c r="D241"/>
      <c r="E241"/>
      <c r="F241"/>
      <c r="G241"/>
      <c r="H241" s="33"/>
      <c r="I241"/>
      <c r="J241"/>
      <c r="K241" s="33"/>
      <c r="L241" s="31"/>
      <c r="M241" s="379" t="s">
        <v>1713</v>
      </c>
      <c r="N241" s="31"/>
      <c r="O241" s="39"/>
      <c r="R241" s="457"/>
      <c r="S241" s="457"/>
      <c r="T241" s="113" t="s">
        <v>1824</v>
      </c>
    </row>
    <row r="242" spans="1:21" s="1" customFormat="1" ht="41.25" customHeight="1" x14ac:dyDescent="0.2">
      <c r="A242" s="37"/>
      <c r="B242"/>
      <c r="C242"/>
      <c r="D242"/>
      <c r="E242"/>
      <c r="F242"/>
      <c r="G242"/>
      <c r="H242" s="33"/>
      <c r="I242"/>
      <c r="J242"/>
      <c r="K242"/>
      <c r="L242"/>
      <c r="M242" s="380" t="s">
        <v>1722</v>
      </c>
      <c r="N242"/>
      <c r="O242" s="39"/>
      <c r="Q242" s="40"/>
      <c r="R242" s="461" t="s">
        <v>1737</v>
      </c>
      <c r="S242" s="461"/>
    </row>
    <row r="243" spans="1:21" s="1" customFormat="1" ht="20.100000000000001" customHeight="1" x14ac:dyDescent="0.2">
      <c r="A243" s="37"/>
      <c r="B243"/>
      <c r="C243"/>
      <c r="D243"/>
      <c r="E243"/>
      <c r="F243"/>
      <c r="G243"/>
      <c r="H243" s="33"/>
      <c r="I243"/>
      <c r="J243" s="31"/>
      <c r="K243" s="31"/>
      <c r="L243" s="31"/>
      <c r="M243" s="380"/>
      <c r="N243"/>
      <c r="O243" s="39"/>
      <c r="P243" s="33"/>
      <c r="Q243" s="40"/>
    </row>
    <row r="244" spans="1:21" s="1" customFormat="1" ht="57" customHeight="1" x14ac:dyDescent="0.3">
      <c r="A244" s="37"/>
      <c r="B244"/>
      <c r="C244"/>
      <c r="D244"/>
      <c r="E244"/>
      <c r="F244"/>
      <c r="G244"/>
      <c r="H244" s="172"/>
      <c r="I244" s="43"/>
      <c r="J244" s="48"/>
      <c r="K244" s="48" t="s">
        <v>780</v>
      </c>
      <c r="P244" s="462" t="s">
        <v>1829</v>
      </c>
      <c r="Q244" s="462"/>
      <c r="R244" s="113" t="s">
        <v>1827</v>
      </c>
      <c r="U244" s="33"/>
    </row>
    <row r="245" spans="1:21" s="1" customFormat="1" ht="20.100000000000001" customHeight="1" x14ac:dyDescent="0.3">
      <c r="A245" s="37"/>
      <c r="B245"/>
      <c r="C245"/>
      <c r="D245"/>
      <c r="E245"/>
      <c r="F245"/>
      <c r="G245"/>
      <c r="H245" s="172"/>
      <c r="I245" s="43"/>
      <c r="J245" s="31"/>
      <c r="K245" s="109" t="s">
        <v>782</v>
      </c>
      <c r="P245" s="109"/>
      <c r="Q245" s="40"/>
      <c r="R245" s="457"/>
      <c r="S245" s="457"/>
    </row>
    <row r="246" spans="1:21" s="1" customFormat="1" ht="57" customHeight="1" x14ac:dyDescent="0.2">
      <c r="A246" s="37"/>
      <c r="B246"/>
      <c r="C246"/>
      <c r="D246"/>
      <c r="E246"/>
      <c r="F246"/>
      <c r="G246"/>
      <c r="H246"/>
      <c r="I246" s="43"/>
      <c r="R246" s="461" t="s">
        <v>1828</v>
      </c>
      <c r="S246" s="461"/>
    </row>
    <row r="247" spans="1:21" s="1" customFormat="1" ht="20.100000000000001" customHeight="1" x14ac:dyDescent="0.2">
      <c r="A247" s="37"/>
      <c r="B247"/>
      <c r="C247"/>
      <c r="D247"/>
      <c r="E247"/>
      <c r="F247"/>
      <c r="G247"/>
      <c r="H247"/>
      <c r="I247" s="43"/>
    </row>
    <row r="248" spans="1:21" s="1" customFormat="1" ht="41.25" customHeight="1" x14ac:dyDescent="0.3">
      <c r="A248" s="37"/>
      <c r="B248"/>
      <c r="C248"/>
      <c r="D248"/>
      <c r="E248"/>
      <c r="F248" s="44"/>
      <c r="G248" s="386"/>
      <c r="H248" s="517" t="s">
        <v>127</v>
      </c>
      <c r="I248" s="518"/>
      <c r="M248" s="473" t="s">
        <v>837</v>
      </c>
      <c r="N248" s="466"/>
      <c r="O248" s="466"/>
      <c r="U248" s="33"/>
    </row>
    <row r="249" spans="1:21" s="1" customFormat="1" ht="41.25" customHeight="1" x14ac:dyDescent="0.3">
      <c r="A249" s="37"/>
      <c r="B249"/>
      <c r="C249"/>
      <c r="D249"/>
      <c r="E249"/>
      <c r="F249" s="44"/>
      <c r="G249" s="44"/>
      <c r="H249"/>
      <c r="I249" s="43"/>
      <c r="J249" s="509" t="s">
        <v>884</v>
      </c>
      <c r="K249" s="510"/>
      <c r="L249" s="511"/>
    </row>
    <row r="250" spans="1:21" s="1" customFormat="1" ht="24" customHeight="1" x14ac:dyDescent="0.3">
      <c r="A250" s="37"/>
      <c r="B250"/>
      <c r="C250"/>
      <c r="D250"/>
      <c r="E250"/>
      <c r="F250" s="44"/>
      <c r="G250" s="44"/>
      <c r="H250" s="136" t="s">
        <v>895</v>
      </c>
      <c r="I250" s="43"/>
      <c r="K250" s="136"/>
      <c r="L250" s="43"/>
    </row>
    <row r="251" spans="1:21" s="1" customFormat="1" ht="41.25" customHeight="1" x14ac:dyDescent="0.2">
      <c r="A251" s="37"/>
      <c r="B251"/>
      <c r="C251"/>
      <c r="D251"/>
      <c r="F251" s="44"/>
      <c r="G251" s="44"/>
      <c r="I251" s="43"/>
      <c r="J251" s="48"/>
      <c r="K251" s="48" t="s">
        <v>776</v>
      </c>
      <c r="L251" s="48"/>
      <c r="M251" s="31"/>
      <c r="N251" s="460"/>
      <c r="O251" s="466"/>
      <c r="P251" s="466"/>
    </row>
    <row r="252" spans="1:21" s="1" customFormat="1" ht="20.100000000000001" customHeight="1" x14ac:dyDescent="0.3">
      <c r="A252" s="37"/>
      <c r="C252"/>
      <c r="D252"/>
      <c r="E252"/>
      <c r="F252" s="44"/>
      <c r="G252" s="44"/>
      <c r="H252" s="136"/>
      <c r="I252" s="31"/>
      <c r="J252" s="31"/>
      <c r="K252" s="142" t="s">
        <v>781</v>
      </c>
      <c r="L252" s="43"/>
      <c r="M252" s="31"/>
    </row>
    <row r="253" spans="1:21" s="1" customFormat="1" ht="41.25" customHeight="1" x14ac:dyDescent="0.2">
      <c r="A253" s="37"/>
      <c r="B253"/>
      <c r="D253"/>
      <c r="E253"/>
      <c r="F253" s="44"/>
      <c r="G253" s="44"/>
      <c r="H253" s="386" t="s">
        <v>893</v>
      </c>
      <c r="I253"/>
      <c r="J253" s="31"/>
      <c r="L253" s="31"/>
      <c r="M253" s="473" t="s">
        <v>838</v>
      </c>
      <c r="N253" s="496"/>
      <c r="O253" s="496"/>
      <c r="R253"/>
    </row>
    <row r="254" spans="1:21" s="1" customFormat="1" ht="20.100000000000001" customHeight="1" x14ac:dyDescent="0.3">
      <c r="A254" s="37"/>
      <c r="B254"/>
      <c r="D254"/>
      <c r="E254"/>
      <c r="F254" s="44"/>
      <c r="G254"/>
      <c r="H254" s="109" t="s">
        <v>894</v>
      </c>
      <c r="I254" s="136"/>
      <c r="J254"/>
      <c r="K254"/>
      <c r="M254" s="31"/>
    </row>
    <row r="255" spans="1:21" s="1" customFormat="1" ht="41.25" customHeight="1" x14ac:dyDescent="0.3">
      <c r="A255" s="447"/>
      <c r="B255"/>
      <c r="D255"/>
      <c r="E255"/>
      <c r="F255" s="44"/>
      <c r="G255"/>
      <c r="H255"/>
      <c r="I255" s="136"/>
      <c r="J255"/>
      <c r="K255"/>
      <c r="L255" s="142"/>
      <c r="M255" s="31"/>
      <c r="R255"/>
    </row>
    <row r="256" spans="1:21" s="1" customFormat="1" ht="20.100000000000001" customHeight="1" x14ac:dyDescent="0.3">
      <c r="A256" s="37"/>
      <c r="B256"/>
      <c r="D256"/>
      <c r="E256"/>
      <c r="F256" s="44"/>
      <c r="G256"/>
      <c r="H256"/>
      <c r="I256" s="136"/>
      <c r="J256"/>
      <c r="K256"/>
      <c r="L256" s="136"/>
      <c r="M256"/>
    </row>
    <row r="257" spans="1:23" s="1" customFormat="1" ht="41.25" customHeight="1" x14ac:dyDescent="0.3">
      <c r="A257" s="447"/>
      <c r="B257"/>
      <c r="C257" s="53"/>
      <c r="D257" s="286"/>
      <c r="E257" s="389" t="s">
        <v>131</v>
      </c>
      <c r="F257" s="286"/>
      <c r="I257" s="31"/>
      <c r="J257" s="166"/>
      <c r="K257" s="166"/>
      <c r="L257" s="39"/>
      <c r="M257" s="376" t="s">
        <v>841</v>
      </c>
      <c r="N257" s="251"/>
      <c r="O257" s="31"/>
      <c r="P257" s="31"/>
    </row>
    <row r="258" spans="1:23" s="1" customFormat="1" ht="20.100000000000001" customHeight="1" x14ac:dyDescent="0.3">
      <c r="A258" s="37"/>
      <c r="B258"/>
      <c r="C258" s="53"/>
      <c r="D258"/>
      <c r="E258"/>
      <c r="F258" s="44"/>
      <c r="H258" s="31"/>
      <c r="L258" s="39"/>
      <c r="M258" s="31"/>
      <c r="N258" s="252" t="s">
        <v>880</v>
      </c>
      <c r="O258" s="31"/>
      <c r="P258" s="31"/>
    </row>
    <row r="259" spans="1:23" s="1" customFormat="1" ht="41.25" customHeight="1" x14ac:dyDescent="0.2">
      <c r="A259" s="37"/>
      <c r="B259"/>
      <c r="C259" s="53"/>
      <c r="F259" s="44"/>
      <c r="G259" s="158"/>
      <c r="H259" s="31"/>
      <c r="L259" s="39"/>
      <c r="M259" s="33" t="s">
        <v>1777</v>
      </c>
      <c r="N259" s="161"/>
      <c r="O259" s="31"/>
      <c r="P259" s="31"/>
    </row>
    <row r="260" spans="1:23" s="1" customFormat="1" ht="20.100000000000001" customHeight="1" x14ac:dyDescent="0.2">
      <c r="A260" s="37"/>
      <c r="B260"/>
      <c r="C260" s="53"/>
      <c r="E260"/>
      <c r="F260" s="44"/>
      <c r="I260"/>
      <c r="L260" s="39"/>
      <c r="O260"/>
    </row>
    <row r="261" spans="1:23" s="1" customFormat="1" ht="41.25" customHeight="1" x14ac:dyDescent="0.2">
      <c r="A261" s="37"/>
      <c r="B261"/>
      <c r="C261" s="53"/>
      <c r="E261"/>
      <c r="F261" s="44"/>
      <c r="I261" s="39"/>
      <c r="J261" s="470" t="s">
        <v>1088</v>
      </c>
      <c r="K261" s="470"/>
      <c r="L261" s="470"/>
      <c r="M261"/>
    </row>
    <row r="262" spans="1:23" s="1" customFormat="1" ht="20.100000000000001" customHeight="1" x14ac:dyDescent="0.3">
      <c r="A262" s="37"/>
      <c r="B262"/>
      <c r="C262" s="53"/>
      <c r="E262"/>
      <c r="F262" s="44"/>
      <c r="H262" s="136" t="s">
        <v>129</v>
      </c>
      <c r="I262" s="39"/>
      <c r="L262" s="265"/>
      <c r="M262"/>
    </row>
    <row r="263" spans="1:23" s="1" customFormat="1" ht="41.25" customHeight="1" x14ac:dyDescent="0.3">
      <c r="A263" s="37"/>
      <c r="B263"/>
      <c r="C263" s="53"/>
      <c r="E263"/>
      <c r="F263" s="44"/>
      <c r="I263" s="39"/>
      <c r="J263" s="387"/>
      <c r="K263" s="519" t="s">
        <v>721</v>
      </c>
      <c r="L263" s="520"/>
      <c r="M263" s="31"/>
      <c r="N263" s="39"/>
      <c r="O263" s="239"/>
      <c r="P263" s="392" t="s">
        <v>1778</v>
      </c>
      <c r="Q263" s="138"/>
      <c r="R263" s="237" t="s">
        <v>928</v>
      </c>
    </row>
    <row r="264" spans="1:23" s="1" customFormat="1" ht="20.100000000000001" customHeight="1" x14ac:dyDescent="0.2">
      <c r="A264" s="37"/>
      <c r="B264"/>
      <c r="C264" s="53"/>
      <c r="E264"/>
      <c r="F264" s="44"/>
      <c r="G264"/>
      <c r="H264"/>
      <c r="I264" s="39"/>
      <c r="L264" s="265"/>
      <c r="M264" s="33"/>
      <c r="N264" s="39"/>
      <c r="O264" s="216"/>
      <c r="Q264" s="35"/>
      <c r="R264" s="109" t="s">
        <v>925</v>
      </c>
    </row>
    <row r="265" spans="1:23" s="1" customFormat="1" ht="43.5" customHeight="1" x14ac:dyDescent="0.3">
      <c r="A265" s="37"/>
      <c r="B265"/>
      <c r="C265" s="53"/>
      <c r="F265" s="44"/>
      <c r="G265" s="386"/>
      <c r="H265" s="517" t="s">
        <v>793</v>
      </c>
      <c r="I265" s="476"/>
      <c r="K265" s="274"/>
      <c r="L265" s="265"/>
      <c r="M265" s="455" t="s">
        <v>1775</v>
      </c>
      <c r="N265" s="466"/>
      <c r="O265" s="31"/>
      <c r="Q265" s="35"/>
    </row>
    <row r="266" spans="1:23" s="1" customFormat="1" ht="20.100000000000001" customHeight="1" x14ac:dyDescent="0.2">
      <c r="A266" s="37"/>
      <c r="B266"/>
      <c r="C266" s="53"/>
      <c r="I266" s="39"/>
      <c r="K266" s="274"/>
      <c r="M266" s="457" t="s">
        <v>741</v>
      </c>
      <c r="N266" s="465"/>
      <c r="Q266" s="35"/>
    </row>
    <row r="267" spans="1:23" s="1" customFormat="1" ht="41.25" customHeight="1" x14ac:dyDescent="0.2">
      <c r="A267" s="37"/>
      <c r="B267" s="158"/>
      <c r="C267" s="53"/>
      <c r="I267" s="39"/>
      <c r="N267" s="40"/>
      <c r="O267" s="471" t="s">
        <v>948</v>
      </c>
      <c r="P267" s="471"/>
      <c r="Q267" s="239"/>
      <c r="S267"/>
      <c r="T267" s="33"/>
    </row>
    <row r="268" spans="1:23" s="1" customFormat="1" ht="20.100000000000001" customHeight="1" x14ac:dyDescent="0.2">
      <c r="A268" s="37"/>
      <c r="B268" s="158"/>
      <c r="C268" s="53"/>
      <c r="I268" s="39"/>
      <c r="N268" s="40"/>
      <c r="P268" s="109" t="s">
        <v>925</v>
      </c>
      <c r="Q268" s="35"/>
      <c r="S268"/>
      <c r="T268" s="109"/>
    </row>
    <row r="269" spans="1:23" s="1" customFormat="1" ht="47.25" customHeight="1" x14ac:dyDescent="0.2">
      <c r="A269" s="37"/>
      <c r="B269" s="158"/>
      <c r="C269" s="53"/>
      <c r="I269" s="39"/>
      <c r="K269" s="388" t="s">
        <v>724</v>
      </c>
      <c r="L269" s="251"/>
      <c r="M269" s="251" t="s">
        <v>918</v>
      </c>
      <c r="N269" s="251"/>
      <c r="O269" s="296"/>
      <c r="P269" s="33"/>
      <c r="Q269" s="35"/>
      <c r="S269"/>
      <c r="U269" s="33"/>
    </row>
    <row r="270" spans="1:23" s="1" customFormat="1" ht="19.5" customHeight="1" x14ac:dyDescent="0.2">
      <c r="A270" s="37"/>
      <c r="B270" s="158"/>
      <c r="C270" s="53"/>
      <c r="I270" s="39"/>
      <c r="K270" s="266"/>
      <c r="N270" s="40"/>
      <c r="P270" s="114" t="s">
        <v>921</v>
      </c>
      <c r="Q270" s="35"/>
      <c r="S270"/>
      <c r="U270" s="33"/>
    </row>
    <row r="271" spans="1:23" s="1" customFormat="1" ht="41.25" customHeight="1" x14ac:dyDescent="0.2">
      <c r="A271" s="37"/>
      <c r="B271" s="158"/>
      <c r="C271" s="53"/>
      <c r="D271"/>
      <c r="E271"/>
      <c r="F271"/>
      <c r="G271"/>
      <c r="H271" s="31"/>
      <c r="I271" s="39"/>
      <c r="J271" s="48"/>
      <c r="K271" s="48" t="s">
        <v>1091</v>
      </c>
      <c r="L271" s="31"/>
      <c r="M271" s="138" t="s">
        <v>920</v>
      </c>
      <c r="N271" s="40"/>
      <c r="O271"/>
      <c r="Q271" s="35"/>
      <c r="R271" s="237" t="s">
        <v>927</v>
      </c>
      <c r="S271"/>
      <c r="T271" s="33"/>
      <c r="U271" s="33"/>
    </row>
    <row r="272" spans="1:23" s="1" customFormat="1" ht="41.25" customHeight="1" x14ac:dyDescent="0.2">
      <c r="A272" s="37"/>
      <c r="B272" s="158"/>
      <c r="C272" s="53"/>
      <c r="D272"/>
      <c r="E272"/>
      <c r="F272"/>
      <c r="G272"/>
      <c r="H272" s="31"/>
      <c r="J272" s="31"/>
      <c r="K272" s="267" t="s">
        <v>723</v>
      </c>
      <c r="L272" s="31"/>
      <c r="M272" s="372" t="s">
        <v>1128</v>
      </c>
      <c r="N272" s="40"/>
      <c r="O272" s="239"/>
      <c r="P272" s="217" t="s">
        <v>922</v>
      </c>
      <c r="Q272"/>
      <c r="R272" s="142" t="s">
        <v>925</v>
      </c>
      <c r="T272" s="142"/>
      <c r="U272" s="33"/>
      <c r="W272" s="297"/>
    </row>
    <row r="273" spans="1:27" s="1" customFormat="1" ht="27" customHeight="1" x14ac:dyDescent="0.2">
      <c r="A273" s="37"/>
      <c r="B273" s="158"/>
      <c r="C273" s="53"/>
      <c r="D273"/>
      <c r="E273"/>
      <c r="F273"/>
      <c r="G273"/>
      <c r="H273" s="31"/>
      <c r="J273" s="31"/>
      <c r="K273" s="267"/>
      <c r="L273"/>
      <c r="M273"/>
      <c r="N273"/>
      <c r="P273" s="142" t="s">
        <v>926</v>
      </c>
    </row>
    <row r="274" spans="1:27" s="1" customFormat="1" ht="41.25" customHeight="1" x14ac:dyDescent="0.2">
      <c r="A274" s="37"/>
      <c r="B274" s="158"/>
      <c r="C274" s="53"/>
      <c r="D274"/>
      <c r="E274"/>
      <c r="F274"/>
      <c r="G274"/>
      <c r="H274" s="109"/>
      <c r="J274" s="31"/>
      <c r="K274" s="267"/>
      <c r="L274"/>
      <c r="M274"/>
      <c r="N274"/>
      <c r="S274"/>
      <c r="T274" s="109"/>
    </row>
    <row r="275" spans="1:27" s="1" customFormat="1" ht="41.25" customHeight="1" x14ac:dyDescent="0.2">
      <c r="A275" s="37"/>
      <c r="B275" s="158"/>
      <c r="C275" s="53"/>
      <c r="D275"/>
      <c r="E275"/>
      <c r="F275"/>
      <c r="G275"/>
      <c r="H275" s="31"/>
      <c r="K275" s="266"/>
      <c r="O275" s="31"/>
      <c r="Q275"/>
      <c r="S275"/>
      <c r="T275" s="33"/>
      <c r="U275"/>
      <c r="W275" s="138"/>
      <c r="X275"/>
      <c r="Y275" s="37"/>
      <c r="Z275" s="515" t="s">
        <v>598</v>
      </c>
      <c r="AA275" s="515"/>
    </row>
    <row r="276" spans="1:27" s="1" customFormat="1" ht="20.100000000000001" customHeight="1" x14ac:dyDescent="0.3">
      <c r="A276" s="37"/>
      <c r="B276" s="158"/>
      <c r="C276" s="53"/>
      <c r="D276"/>
      <c r="E276"/>
      <c r="F276"/>
      <c r="G276"/>
      <c r="H276" s="31"/>
      <c r="K276" s="266"/>
      <c r="L276" s="31"/>
      <c r="M276" s="196" t="s">
        <v>1263</v>
      </c>
      <c r="N276"/>
      <c r="O276" s="31"/>
      <c r="Q276"/>
      <c r="R276" s="33"/>
      <c r="S276"/>
      <c r="T276" s="109"/>
      <c r="U276"/>
      <c r="W276" s="138"/>
      <c r="X276"/>
      <c r="Y276" s="37"/>
    </row>
    <row r="277" spans="1:27" s="1" customFormat="1" ht="41.25" customHeight="1" x14ac:dyDescent="0.2">
      <c r="A277" s="37"/>
      <c r="B277" s="158"/>
      <c r="C277" s="53"/>
      <c r="D277"/>
      <c r="E277"/>
      <c r="F277"/>
      <c r="G277"/>
      <c r="H277" s="31"/>
      <c r="K277" s="266"/>
      <c r="L277" s="251"/>
      <c r="M277" s="251" t="s">
        <v>917</v>
      </c>
      <c r="N277" s="31"/>
      <c r="O277" s="31"/>
      <c r="Q277"/>
      <c r="R277" s="33"/>
      <c r="S277" s="37"/>
      <c r="T277" s="262" t="s">
        <v>603</v>
      </c>
      <c r="U277"/>
      <c r="V277" s="138"/>
      <c r="W277" s="138"/>
      <c r="X277"/>
      <c r="Y277" s="37"/>
      <c r="Z277" s="514"/>
      <c r="AA277" s="514"/>
    </row>
    <row r="278" spans="1:27" s="1" customFormat="1" ht="41.25" customHeight="1" x14ac:dyDescent="0.2">
      <c r="A278" s="37"/>
      <c r="B278" s="158"/>
      <c r="C278" s="53"/>
      <c r="D278"/>
      <c r="E278"/>
      <c r="F278"/>
      <c r="G278"/>
      <c r="H278" s="31"/>
      <c r="L278"/>
      <c r="N278" s="161"/>
      <c r="O278" s="31"/>
      <c r="Q278"/>
      <c r="R278" s="33"/>
      <c r="S278" s="37"/>
      <c r="T278" s="109" t="s">
        <v>606</v>
      </c>
      <c r="U278"/>
      <c r="V278" s="138"/>
      <c r="W278" s="47"/>
      <c r="X278" s="486" t="s">
        <v>1311</v>
      </c>
      <c r="Y278" s="466"/>
    </row>
    <row r="279" spans="1:27" s="1" customFormat="1" ht="41.25" customHeight="1" x14ac:dyDescent="0.2">
      <c r="A279" s="37"/>
      <c r="B279" s="158"/>
      <c r="C279" s="53"/>
      <c r="D279"/>
      <c r="E279"/>
      <c r="F279"/>
      <c r="G279"/>
      <c r="H279" s="31"/>
      <c r="L279"/>
      <c r="M279" s="31"/>
      <c r="N279" s="31"/>
      <c r="O279" s="31"/>
      <c r="P279" s="33"/>
      <c r="Q279" s="35"/>
      <c r="R279" s="237" t="s">
        <v>604</v>
      </c>
      <c r="S279" s="237"/>
      <c r="T279" s="33"/>
      <c r="U279" s="40"/>
      <c r="V279" s="516" t="s">
        <v>1308</v>
      </c>
      <c r="W279" s="466"/>
      <c r="X279" s="109" t="s">
        <v>1310</v>
      </c>
    </row>
    <row r="280" spans="1:27" s="1" customFormat="1" ht="20.100000000000001" customHeight="1" x14ac:dyDescent="0.2">
      <c r="A280" s="37"/>
      <c r="B280" s="158"/>
      <c r="C280" s="53"/>
      <c r="D280"/>
      <c r="E280"/>
      <c r="F280"/>
      <c r="G280"/>
      <c r="H280" s="31"/>
      <c r="L280"/>
      <c r="N280"/>
      <c r="O280"/>
      <c r="Q280" s="35"/>
      <c r="R280" s="113" t="s">
        <v>605</v>
      </c>
      <c r="S280"/>
      <c r="T280" s="109"/>
      <c r="U280" s="40"/>
      <c r="V280" s="144" t="s">
        <v>1309</v>
      </c>
      <c r="W280" s="47"/>
      <c r="X280" s="109" t="s">
        <v>1312</v>
      </c>
    </row>
    <row r="281" spans="1:27" s="1" customFormat="1" ht="62.25" customHeight="1" x14ac:dyDescent="0.2">
      <c r="A281" s="37"/>
      <c r="B281" s="158"/>
      <c r="C281" s="53"/>
      <c r="D281"/>
      <c r="E281"/>
      <c r="F281"/>
      <c r="G281"/>
      <c r="H281" s="31"/>
      <c r="N281" s="31"/>
      <c r="O281" s="462" t="s">
        <v>593</v>
      </c>
      <c r="P281" s="505"/>
      <c r="Q281" s="239"/>
      <c r="R281" s="33" t="s">
        <v>596</v>
      </c>
      <c r="S281" s="33"/>
      <c r="T281" s="262" t="s">
        <v>642</v>
      </c>
      <c r="U281" s="262"/>
      <c r="V281" s="342" t="s">
        <v>599</v>
      </c>
      <c r="W281" s="47"/>
      <c r="X281" s="341" t="s">
        <v>1313</v>
      </c>
    </row>
    <row r="282" spans="1:27" s="1" customFormat="1" ht="20.100000000000001" customHeight="1" x14ac:dyDescent="0.2">
      <c r="A282" s="37"/>
      <c r="B282" s="158"/>
      <c r="C282" s="53"/>
      <c r="D282"/>
      <c r="E282"/>
      <c r="F282"/>
      <c r="G282"/>
      <c r="H282" s="31"/>
      <c r="K282" s="109"/>
      <c r="L282" s="31"/>
      <c r="M282" s="161"/>
      <c r="N282" s="40"/>
      <c r="O282" s="40"/>
      <c r="P282" s="113" t="s">
        <v>594</v>
      </c>
      <c r="Q282" s="35"/>
      <c r="R282" s="33"/>
      <c r="S282" s="35"/>
      <c r="T282" s="33"/>
      <c r="U282" s="40"/>
      <c r="V282" s="109" t="s">
        <v>1316</v>
      </c>
      <c r="X282" s="109" t="s">
        <v>1314</v>
      </c>
    </row>
    <row r="283" spans="1:27" s="1" customFormat="1" ht="78.75" customHeight="1" x14ac:dyDescent="0.2">
      <c r="A283" s="37"/>
      <c r="B283" s="158"/>
      <c r="C283" s="53"/>
      <c r="D283"/>
      <c r="E283"/>
      <c r="F283"/>
      <c r="G283"/>
      <c r="H283" s="31"/>
      <c r="I283" s="31"/>
      <c r="J283" s="31"/>
      <c r="K283"/>
      <c r="L283"/>
      <c r="M283" s="251" t="s">
        <v>1323</v>
      </c>
      <c r="N283" s="251"/>
      <c r="O283" s="40"/>
      <c r="P283" s="33" t="s">
        <v>595</v>
      </c>
      <c r="Q283" s="35"/>
      <c r="R283" s="113"/>
      <c r="S283" s="35"/>
      <c r="T283" s="182" t="s">
        <v>1317</v>
      </c>
      <c r="U283" s="40"/>
      <c r="V283" s="343" t="s">
        <v>1315</v>
      </c>
      <c r="W283" s="161"/>
    </row>
    <row r="284" spans="1:27" s="1" customFormat="1" ht="73.5" customHeight="1" x14ac:dyDescent="0.2">
      <c r="A284" s="37"/>
      <c r="B284" s="158"/>
      <c r="C284" s="53"/>
      <c r="D284"/>
      <c r="E284"/>
      <c r="F284"/>
      <c r="G284"/>
      <c r="H284" s="31"/>
      <c r="I284" s="31"/>
      <c r="J284" s="31"/>
      <c r="K284"/>
      <c r="L284"/>
      <c r="M284" s="31"/>
      <c r="N284" s="40"/>
      <c r="O284" s="40"/>
      <c r="P284" s="33"/>
      <c r="Q284" s="263"/>
      <c r="R284" s="264" t="s">
        <v>602</v>
      </c>
      <c r="S284" s="237"/>
      <c r="U284"/>
      <c r="V284" s="138"/>
      <c r="W284" s="138"/>
    </row>
    <row r="285" spans="1:27" s="1" customFormat="1" ht="69.75" customHeight="1" x14ac:dyDescent="0.2">
      <c r="A285" s="37"/>
      <c r="B285"/>
      <c r="C285" s="53"/>
      <c r="D285"/>
      <c r="E285"/>
      <c r="F285"/>
      <c r="G285"/>
      <c r="H285" s="31"/>
      <c r="K285"/>
      <c r="L285"/>
      <c r="M285" s="455" t="s">
        <v>1326</v>
      </c>
      <c r="N285" s="493"/>
      <c r="O285" s="40"/>
      <c r="P285" s="113"/>
      <c r="Q285"/>
      <c r="R285" s="33" t="s">
        <v>1321</v>
      </c>
      <c r="S285" s="35"/>
      <c r="U285"/>
      <c r="V285" s="144"/>
    </row>
    <row r="286" spans="1:27" s="1" customFormat="1" ht="47.25" customHeight="1" x14ac:dyDescent="0.2">
      <c r="A286" s="37"/>
      <c r="B286"/>
      <c r="C286" s="53"/>
      <c r="D286"/>
      <c r="E286"/>
      <c r="F286"/>
      <c r="G286"/>
      <c r="H286" s="31"/>
      <c r="L286" s="31"/>
      <c r="M286" s="31"/>
      <c r="N286" s="40"/>
      <c r="O286" s="40"/>
      <c r="P286" s="457"/>
      <c r="Q286" s="457"/>
      <c r="R286" s="33"/>
      <c r="S286" s="35"/>
      <c r="T286" s="33" t="s">
        <v>600</v>
      </c>
      <c r="U286" s="37"/>
      <c r="V286" s="343" t="s">
        <v>1319</v>
      </c>
    </row>
    <row r="287" spans="1:27" s="1" customFormat="1" ht="40.5" customHeight="1" x14ac:dyDescent="0.2">
      <c r="A287" s="37"/>
      <c r="B287"/>
      <c r="C287" s="53"/>
      <c r="D287"/>
      <c r="E287"/>
      <c r="F287"/>
      <c r="G287"/>
      <c r="H287" s="31"/>
      <c r="I287" s="31"/>
      <c r="J287" s="31"/>
      <c r="K287" s="31"/>
      <c r="L287" s="31"/>
      <c r="M287" s="345" t="s">
        <v>1327</v>
      </c>
      <c r="N287" s="346"/>
      <c r="O287" s="40"/>
      <c r="P287" s="113"/>
      <c r="Q287"/>
      <c r="S287" s="35"/>
      <c r="T287" s="144"/>
      <c r="U287" s="37"/>
    </row>
    <row r="288" spans="1:27" s="1" customFormat="1" ht="41.25" customHeight="1" x14ac:dyDescent="0.2">
      <c r="A288" s="37"/>
      <c r="B288"/>
      <c r="C288" s="53"/>
      <c r="D288"/>
      <c r="E288"/>
      <c r="F288"/>
      <c r="G288"/>
      <c r="H288"/>
      <c r="I288"/>
      <c r="J288"/>
      <c r="M288" s="31"/>
      <c r="N288" s="40"/>
      <c r="O288" s="40"/>
      <c r="P288" s="138" t="s">
        <v>156</v>
      </c>
      <c r="Q288"/>
      <c r="R288" s="33"/>
      <c r="S288" s="33"/>
      <c r="T288" s="467" t="s">
        <v>1318</v>
      </c>
      <c r="U288" s="467"/>
    </row>
    <row r="289" spans="1:23" s="1" customFormat="1" ht="41.25" customHeight="1" x14ac:dyDescent="0.2">
      <c r="A289" s="37"/>
      <c r="B289"/>
      <c r="C289" s="53"/>
      <c r="D289"/>
      <c r="E289"/>
      <c r="F289"/>
      <c r="G289"/>
      <c r="H289"/>
      <c r="I289"/>
      <c r="J289"/>
      <c r="L289" s="39"/>
      <c r="M289" s="251" t="s">
        <v>608</v>
      </c>
      <c r="N289" s="251"/>
      <c r="O289" s="40"/>
      <c r="P289" s="143"/>
      <c r="Q289" s="35"/>
      <c r="R289" s="237" t="s">
        <v>639</v>
      </c>
      <c r="S289"/>
      <c r="T289" s="143" t="s">
        <v>1603</v>
      </c>
      <c r="U289" s="37"/>
      <c r="V289" s="343" t="s">
        <v>1320</v>
      </c>
    </row>
    <row r="290" spans="1:23" s="1" customFormat="1" ht="41.25" customHeight="1" x14ac:dyDescent="0.2">
      <c r="A290" s="37"/>
      <c r="B290"/>
      <c r="C290" s="53"/>
      <c r="D290"/>
      <c r="E290"/>
      <c r="F290"/>
      <c r="G290"/>
      <c r="H290"/>
      <c r="I290"/>
      <c r="J290"/>
      <c r="L290" s="39"/>
      <c r="M290" s="140" t="s">
        <v>150</v>
      </c>
      <c r="N290" s="40"/>
      <c r="O290" s="40"/>
      <c r="P290" s="332"/>
      <c r="Q290" s="35"/>
      <c r="R290" s="139" t="s">
        <v>601</v>
      </c>
      <c r="S290"/>
      <c r="T290" s="109" t="s">
        <v>1604</v>
      </c>
      <c r="U290" s="33"/>
    </row>
    <row r="291" spans="1:23" s="1" customFormat="1" ht="41.25" customHeight="1" x14ac:dyDescent="0.2">
      <c r="A291" s="37"/>
      <c r="B291"/>
      <c r="C291" s="53"/>
      <c r="D291"/>
      <c r="E291"/>
      <c r="F291"/>
      <c r="G291"/>
      <c r="H291"/>
      <c r="I291"/>
      <c r="J291"/>
      <c r="L291" s="39"/>
      <c r="M291" s="245" t="s">
        <v>149</v>
      </c>
      <c r="N291" s="40"/>
      <c r="O291" s="512" t="s">
        <v>1322</v>
      </c>
      <c r="P291" s="471"/>
      <c r="Q291" s="471"/>
      <c r="R291" s="139"/>
      <c r="S291"/>
      <c r="T291" s="139"/>
    </row>
    <row r="292" spans="1:23" s="1" customFormat="1" ht="19.5" customHeight="1" x14ac:dyDescent="0.2">
      <c r="A292" s="37"/>
      <c r="B292"/>
      <c r="C292" s="53"/>
      <c r="D292"/>
      <c r="E292"/>
      <c r="F292"/>
      <c r="G292"/>
      <c r="H292"/>
      <c r="I292"/>
      <c r="J292"/>
      <c r="L292" s="39"/>
      <c r="M292" s="33" t="s">
        <v>214</v>
      </c>
      <c r="N292" s="33"/>
      <c r="O292" s="40"/>
      <c r="P292" s="139" t="s">
        <v>591</v>
      </c>
      <c r="Q292"/>
      <c r="R292" s="139"/>
      <c r="S292"/>
    </row>
    <row r="293" spans="1:23" s="1" customFormat="1" ht="41.25" customHeight="1" x14ac:dyDescent="0.2">
      <c r="A293" s="37"/>
      <c r="B293" s="171"/>
      <c r="C293" s="53"/>
      <c r="D293"/>
      <c r="E293"/>
      <c r="F293"/>
      <c r="G293"/>
      <c r="H293" s="43"/>
      <c r="I293" s="54"/>
      <c r="J293" s="54"/>
      <c r="K293" s="456" t="s">
        <v>809</v>
      </c>
      <c r="L293" s="456"/>
      <c r="M293"/>
      <c r="N293"/>
      <c r="O293" s="40"/>
      <c r="P293" s="457"/>
      <c r="Q293" s="457"/>
      <c r="T293" s="33"/>
      <c r="U293" s="40"/>
      <c r="V293" s="491" t="s">
        <v>636</v>
      </c>
      <c r="W293" s="491"/>
    </row>
    <row r="294" spans="1:23" s="1" customFormat="1" ht="41.25" hidden="1" customHeight="1" x14ac:dyDescent="0.2">
      <c r="A294" s="37"/>
      <c r="B294"/>
      <c r="C294" s="53"/>
      <c r="D294"/>
      <c r="E294"/>
      <c r="F294"/>
      <c r="G294"/>
      <c r="H294" s="43"/>
      <c r="I294" s="31"/>
      <c r="J294" s="43"/>
    </row>
    <row r="295" spans="1:23" s="1" customFormat="1" ht="20.100000000000001" customHeight="1" x14ac:dyDescent="0.2">
      <c r="A295" s="37"/>
      <c r="B295"/>
      <c r="C295" s="53"/>
      <c r="D295"/>
      <c r="E295"/>
      <c r="F295"/>
      <c r="G295"/>
      <c r="H295" s="43"/>
      <c r="I295" s="43"/>
      <c r="J295" s="43"/>
      <c r="K295" s="139" t="s">
        <v>146</v>
      </c>
      <c r="L295" s="39"/>
      <c r="O295" s="40"/>
      <c r="P295" s="139"/>
      <c r="T295" s="139"/>
      <c r="U295" s="40"/>
    </row>
    <row r="296" spans="1:23" s="1" customFormat="1" ht="25.5" customHeight="1" x14ac:dyDescent="0.2">
      <c r="A296" s="37"/>
      <c r="B296"/>
      <c r="C296" s="53"/>
      <c r="D296"/>
      <c r="E296"/>
      <c r="F296"/>
      <c r="G296"/>
      <c r="H296" s="43"/>
      <c r="I296" s="43"/>
      <c r="J296" s="43"/>
      <c r="K296" s="139" t="s">
        <v>1448</v>
      </c>
      <c r="L296" s="39"/>
      <c r="O296" s="40"/>
      <c r="T296" s="139"/>
      <c r="U296" s="40"/>
    </row>
    <row r="297" spans="1:23" s="1" customFormat="1" ht="41.25" customHeight="1" x14ac:dyDescent="0.3">
      <c r="A297" s="37"/>
      <c r="B297" s="507" t="s">
        <v>130</v>
      </c>
      <c r="C297" s="508"/>
      <c r="D297" s="158"/>
      <c r="E297"/>
      <c r="F297"/>
      <c r="G297"/>
      <c r="H297" s="43"/>
      <c r="I297" s="43"/>
      <c r="J297" s="43"/>
      <c r="L297" s="39"/>
      <c r="M297" s="114"/>
      <c r="N297" s="114"/>
      <c r="O297" s="40"/>
      <c r="P297" s="457" t="s">
        <v>597</v>
      </c>
      <c r="Q297" s="457"/>
      <c r="T297" s="467" t="s">
        <v>637</v>
      </c>
      <c r="U297" s="467"/>
    </row>
    <row r="298" spans="1:23" s="1" customFormat="1" ht="20.100000000000001" customHeight="1" x14ac:dyDescent="0.3">
      <c r="B298" s="136" t="s">
        <v>2048</v>
      </c>
      <c r="C298" s="53"/>
      <c r="D298"/>
      <c r="E298"/>
      <c r="F298"/>
      <c r="G298"/>
      <c r="H298" s="43"/>
      <c r="I298" s="43"/>
      <c r="J298" s="43"/>
      <c r="L298" s="39"/>
      <c r="O298" s="40"/>
      <c r="S298" s="37"/>
      <c r="T298" s="109" t="s">
        <v>638</v>
      </c>
    </row>
    <row r="299" spans="1:23" s="1" customFormat="1" ht="41.25" customHeight="1" x14ac:dyDescent="0.3">
      <c r="B299" s="142" t="s">
        <v>2049</v>
      </c>
      <c r="C299" s="53"/>
      <c r="D299"/>
      <c r="E299" s="172" t="s">
        <v>970</v>
      </c>
      <c r="F299"/>
      <c r="G299"/>
      <c r="H299" s="43"/>
      <c r="I299" s="43"/>
      <c r="J299" s="43"/>
      <c r="L299" s="39"/>
      <c r="O299" s="40"/>
      <c r="P299" s="462" t="s">
        <v>1325</v>
      </c>
      <c r="Q299" s="462"/>
      <c r="S299" s="37"/>
      <c r="T299" s="109" t="s">
        <v>635</v>
      </c>
    </row>
    <row r="300" spans="1:23" s="1" customFormat="1" ht="20.100000000000001" customHeight="1" x14ac:dyDescent="0.2">
      <c r="B300"/>
      <c r="C300" s="53"/>
      <c r="D300"/>
      <c r="E300"/>
      <c r="F300"/>
      <c r="G300"/>
      <c r="H300" s="43"/>
      <c r="I300" s="43"/>
      <c r="J300" s="43"/>
      <c r="L300" s="39"/>
      <c r="P300" s="33"/>
      <c r="Q300" s="33"/>
      <c r="S300" s="37"/>
      <c r="T300" s="109"/>
    </row>
    <row r="301" spans="1:23" s="1" customFormat="1" ht="41.25" customHeight="1" x14ac:dyDescent="0.2">
      <c r="A301" s="37"/>
      <c r="B301" s="50" t="s">
        <v>402</v>
      </c>
      <c r="C301" s="53"/>
      <c r="D301"/>
      <c r="H301" s="43"/>
      <c r="I301" s="43"/>
      <c r="J301" s="43"/>
      <c r="L301" s="39"/>
      <c r="M301" s="114" t="s">
        <v>215</v>
      </c>
      <c r="N301" s="114"/>
      <c r="Q301" s="35"/>
      <c r="R301" s="461" t="s">
        <v>640</v>
      </c>
      <c r="S301" s="461"/>
    </row>
    <row r="302" spans="1:23" s="1" customFormat="1" ht="20.100000000000001" customHeight="1" x14ac:dyDescent="0.2">
      <c r="A302" s="37"/>
      <c r="B302"/>
      <c r="C302" s="53"/>
      <c r="D302"/>
      <c r="E302"/>
      <c r="F302"/>
      <c r="G302"/>
      <c r="H302" s="43"/>
      <c r="I302" s="43"/>
      <c r="J302" s="43"/>
      <c r="L302" s="39"/>
      <c r="Q302" s="35"/>
      <c r="R302" s="139" t="s">
        <v>634</v>
      </c>
    </row>
    <row r="303" spans="1:23" s="1" customFormat="1" ht="63" customHeight="1" x14ac:dyDescent="0.2">
      <c r="A303" s="452"/>
      <c r="B303" s="113"/>
      <c r="C303" s="53"/>
      <c r="D303"/>
      <c r="E303"/>
      <c r="F303" s="45"/>
      <c r="G303" s="219"/>
      <c r="H303" s="213" t="s">
        <v>383</v>
      </c>
      <c r="I303" s="244"/>
      <c r="J303" s="49"/>
      <c r="K303"/>
      <c r="L303" s="39"/>
      <c r="M303" s="31"/>
      <c r="N303" s="31"/>
      <c r="O303" s="39"/>
      <c r="P303" s="462" t="s">
        <v>633</v>
      </c>
      <c r="Q303" s="462"/>
      <c r="R303" s="143" t="s">
        <v>2203</v>
      </c>
      <c r="T303" s="467" t="s">
        <v>111</v>
      </c>
      <c r="U303" s="467"/>
    </row>
    <row r="304" spans="1:23" s="1" customFormat="1" ht="20.100000000000001" customHeight="1" x14ac:dyDescent="0.2">
      <c r="A304" s="37"/>
      <c r="B304" s="113"/>
      <c r="C304" s="53"/>
      <c r="D304"/>
      <c r="E304"/>
      <c r="F304" s="45"/>
      <c r="G304"/>
      <c r="H304" s="295" t="s">
        <v>898</v>
      </c>
      <c r="I304" s="43"/>
      <c r="J304" s="43"/>
      <c r="K304"/>
      <c r="L304" s="39"/>
      <c r="O304" s="39"/>
      <c r="P304" s="238" t="s">
        <v>1269</v>
      </c>
      <c r="Q304" s="35"/>
      <c r="S304" s="35"/>
      <c r="T304" s="113" t="s">
        <v>144</v>
      </c>
    </row>
    <row r="305" spans="1:23" s="1" customFormat="1" ht="41.25" customHeight="1" x14ac:dyDescent="0.2">
      <c r="A305" s="37"/>
      <c r="B305" s="113"/>
      <c r="C305" s="53"/>
      <c r="D305"/>
      <c r="E305"/>
      <c r="F305" s="45"/>
      <c r="G305"/>
      <c r="H305" s="43"/>
      <c r="I305" s="43"/>
      <c r="J305" s="43"/>
      <c r="M305" s="455" t="s">
        <v>95</v>
      </c>
      <c r="N305" s="455"/>
      <c r="O305" s="455"/>
      <c r="P305" s="138" t="s">
        <v>1268</v>
      </c>
      <c r="Q305" s="35"/>
      <c r="R305" s="461" t="s">
        <v>143</v>
      </c>
      <c r="S305" s="461"/>
      <c r="U305"/>
    </row>
    <row r="306" spans="1:23" s="1" customFormat="1" ht="19.5" customHeight="1" x14ac:dyDescent="0.2">
      <c r="A306" s="37"/>
      <c r="B306" s="113"/>
      <c r="C306" s="53"/>
      <c r="D306"/>
      <c r="E306"/>
      <c r="F306" s="45"/>
      <c r="G306"/>
      <c r="H306" s="43"/>
      <c r="I306" s="43"/>
      <c r="J306" s="43"/>
      <c r="M306" s="33" t="s">
        <v>272</v>
      </c>
      <c r="N306" s="33"/>
      <c r="O306" s="39"/>
      <c r="P306" s="109" t="s">
        <v>810</v>
      </c>
      <c r="Q306"/>
      <c r="R306" s="33" t="s">
        <v>145</v>
      </c>
      <c r="S306" s="35"/>
    </row>
    <row r="307" spans="1:23" s="1" customFormat="1" ht="41.25" customHeight="1" x14ac:dyDescent="0.2">
      <c r="A307" s="37"/>
      <c r="B307" s="113"/>
      <c r="C307" s="53"/>
      <c r="D307"/>
      <c r="E307"/>
      <c r="F307" s="45"/>
      <c r="G307"/>
      <c r="H307" s="43"/>
      <c r="I307" s="43"/>
      <c r="J307" s="43"/>
      <c r="M307" s="140" t="s">
        <v>684</v>
      </c>
      <c r="N307" s="140"/>
      <c r="O307" s="39"/>
      <c r="P307" s="114"/>
      <c r="Q307"/>
      <c r="R307" s="33"/>
      <c r="S307" s="33"/>
      <c r="T307" s="467" t="s">
        <v>110</v>
      </c>
      <c r="U307" s="467"/>
    </row>
    <row r="308" spans="1:23" s="1" customFormat="1" ht="20.100000000000001" customHeight="1" x14ac:dyDescent="0.2">
      <c r="A308" s="37"/>
      <c r="B308" s="113"/>
      <c r="C308" s="53"/>
      <c r="D308"/>
      <c r="E308"/>
      <c r="F308" s="45"/>
      <c r="G308"/>
      <c r="H308" s="43"/>
      <c r="I308" s="43"/>
      <c r="J308" s="43"/>
      <c r="M308" s="31"/>
      <c r="N308" s="31"/>
      <c r="O308" s="39"/>
      <c r="Q308"/>
      <c r="R308" s="33"/>
      <c r="S308" s="33"/>
      <c r="T308" s="113" t="s">
        <v>144</v>
      </c>
      <c r="U308"/>
    </row>
    <row r="309" spans="1:23" s="1" customFormat="1" ht="20.100000000000001" customHeight="1" x14ac:dyDescent="0.2">
      <c r="A309" s="37"/>
      <c r="B309" s="113"/>
      <c r="C309" s="53"/>
      <c r="D309"/>
      <c r="E309"/>
      <c r="F309" s="45"/>
      <c r="G309"/>
      <c r="H309" s="43"/>
      <c r="I309" s="43"/>
      <c r="J309" s="43"/>
      <c r="M309" s="31"/>
      <c r="N309" s="31"/>
      <c r="O309" s="39"/>
      <c r="Q309"/>
      <c r="R309" s="33"/>
      <c r="S309" s="33"/>
      <c r="T309" s="113"/>
      <c r="U309"/>
    </row>
    <row r="310" spans="1:23" s="1" customFormat="1" ht="41.25" customHeight="1" x14ac:dyDescent="0.2">
      <c r="A310" s="37"/>
      <c r="B310" s="113"/>
      <c r="C310" s="53"/>
      <c r="D310"/>
      <c r="E310"/>
      <c r="F310" s="45"/>
      <c r="G310"/>
      <c r="H310" s="43"/>
      <c r="I310" s="43"/>
      <c r="J310" s="43"/>
      <c r="M310" s="31"/>
      <c r="N310" s="31"/>
      <c r="O310" s="39"/>
      <c r="Q310"/>
      <c r="R310" s="33"/>
      <c r="S310" s="33"/>
      <c r="T310" s="113"/>
      <c r="U310"/>
      <c r="V310" s="462" t="s">
        <v>323</v>
      </c>
      <c r="W310" s="462"/>
    </row>
    <row r="311" spans="1:23" s="1" customFormat="1" ht="41.25" customHeight="1" x14ac:dyDescent="0.2">
      <c r="A311" s="37"/>
      <c r="B311" s="113"/>
      <c r="C311" s="53"/>
      <c r="D311"/>
      <c r="E311"/>
      <c r="F311" s="45"/>
      <c r="G311"/>
      <c r="H311" s="43"/>
      <c r="I311" s="43"/>
      <c r="J311" s="43"/>
      <c r="M311" s="31"/>
      <c r="N311" s="31"/>
      <c r="O311" s="39"/>
      <c r="Q311"/>
      <c r="R311" s="33"/>
      <c r="S311" s="33"/>
      <c r="T311" s="113"/>
      <c r="U311" s="40"/>
      <c r="V311" s="138" t="s">
        <v>329</v>
      </c>
    </row>
    <row r="312" spans="1:23" s="1" customFormat="1" ht="20.100000000000001" customHeight="1" x14ac:dyDescent="0.2">
      <c r="A312" s="37"/>
      <c r="B312" s="113"/>
      <c r="C312" s="53"/>
      <c r="D312"/>
      <c r="E312"/>
      <c r="F312" s="45"/>
      <c r="G312"/>
      <c r="H312" s="43"/>
      <c r="I312" s="43"/>
      <c r="J312" s="43"/>
      <c r="M312" s="31"/>
      <c r="N312" s="31"/>
      <c r="O312" s="39"/>
      <c r="P312" s="109" t="s">
        <v>648</v>
      </c>
      <c r="Q312"/>
      <c r="R312" s="33"/>
      <c r="S312" s="33"/>
      <c r="T312" s="113"/>
      <c r="U312" s="40"/>
    </row>
    <row r="313" spans="1:23" s="1" customFormat="1" ht="41.25" customHeight="1" x14ac:dyDescent="0.2">
      <c r="A313" s="452"/>
      <c r="B313" s="113"/>
      <c r="C313" s="53"/>
      <c r="D313"/>
      <c r="E313"/>
      <c r="F313" s="45"/>
      <c r="G313"/>
      <c r="H313" s="43"/>
      <c r="I313" s="43"/>
      <c r="J313" s="43"/>
      <c r="M313" s="31"/>
      <c r="N313" s="31"/>
      <c r="O313" s="39"/>
      <c r="P313" s="114" t="s">
        <v>647</v>
      </c>
      <c r="Q313"/>
      <c r="R313" s="33"/>
      <c r="S313" s="37"/>
      <c r="T313" s="467" t="s">
        <v>654</v>
      </c>
      <c r="U313" s="467"/>
      <c r="V313" s="138" t="s">
        <v>327</v>
      </c>
    </row>
    <row r="314" spans="1:23" s="1" customFormat="1" ht="20.100000000000001" customHeight="1" x14ac:dyDescent="0.2">
      <c r="A314" s="37"/>
      <c r="B314" s="113"/>
      <c r="C314" s="53"/>
      <c r="D314"/>
      <c r="E314"/>
      <c r="F314" s="45"/>
      <c r="G314"/>
      <c r="H314" s="43"/>
      <c r="I314" s="43"/>
      <c r="J314" s="43"/>
      <c r="M314" s="31"/>
      <c r="N314" s="31"/>
      <c r="O314" s="39"/>
      <c r="Q314"/>
      <c r="R314" s="33"/>
      <c r="S314" s="37"/>
      <c r="T314" s="113" t="s">
        <v>649</v>
      </c>
      <c r="U314" s="40"/>
    </row>
    <row r="315" spans="1:23" s="1" customFormat="1" ht="41.25" customHeight="1" x14ac:dyDescent="0.2">
      <c r="A315" s="37"/>
      <c r="B315" s="113"/>
      <c r="C315" s="53"/>
      <c r="D315"/>
      <c r="E315"/>
      <c r="F315" s="45"/>
      <c r="G315"/>
      <c r="H315" s="43"/>
      <c r="I315" s="43"/>
      <c r="J315" s="43"/>
      <c r="M315" s="31"/>
      <c r="N315" s="31"/>
      <c r="O315" s="39"/>
      <c r="Q315" s="35"/>
      <c r="R315" s="461" t="s">
        <v>650</v>
      </c>
      <c r="S315" s="461"/>
      <c r="T315" s="114" t="s">
        <v>1505</v>
      </c>
      <c r="U315" s="40"/>
      <c r="V315" s="462" t="s">
        <v>713</v>
      </c>
      <c r="W315" s="462"/>
    </row>
    <row r="316" spans="1:23" s="1" customFormat="1" ht="25.5" customHeight="1" x14ac:dyDescent="0.2">
      <c r="A316" s="37"/>
      <c r="B316" s="113"/>
      <c r="C316" s="53"/>
      <c r="D316"/>
      <c r="E316"/>
      <c r="F316" s="45"/>
      <c r="G316"/>
      <c r="H316" s="43"/>
      <c r="I316" s="43"/>
      <c r="J316" s="43"/>
      <c r="M316" s="31"/>
      <c r="N316" s="31"/>
      <c r="O316" s="39"/>
      <c r="Q316" s="35"/>
      <c r="R316" s="33" t="s">
        <v>2194</v>
      </c>
      <c r="S316" s="37"/>
      <c r="T316" s="114"/>
      <c r="U316"/>
      <c r="V316" s="33" t="s">
        <v>657</v>
      </c>
      <c r="W316" s="33"/>
    </row>
    <row r="317" spans="1:23" s="1" customFormat="1" ht="20.100000000000001" customHeight="1" x14ac:dyDescent="0.2">
      <c r="A317" s="37"/>
      <c r="B317" s="113"/>
      <c r="C317" s="53"/>
      <c r="D317"/>
      <c r="E317"/>
      <c r="F317" s="45"/>
      <c r="G317"/>
      <c r="H317" s="43"/>
      <c r="I317" s="43"/>
      <c r="J317" s="43"/>
      <c r="M317" s="31"/>
      <c r="N317" s="31"/>
      <c r="O317" s="39"/>
      <c r="Q317" s="35"/>
      <c r="R317" s="113"/>
      <c r="S317" s="37"/>
      <c r="T317" s="114"/>
      <c r="U317"/>
      <c r="V317" s="33"/>
      <c r="W317" s="33"/>
    </row>
    <row r="318" spans="1:23" s="1" customFormat="1" ht="41.25" customHeight="1" x14ac:dyDescent="0.2">
      <c r="A318" s="37"/>
      <c r="B318" s="113" t="s">
        <v>1745</v>
      </c>
      <c r="C318" s="53"/>
      <c r="D318"/>
      <c r="E318"/>
      <c r="F318" s="45"/>
      <c r="G318"/>
      <c r="H318" s="43"/>
      <c r="I318" s="43"/>
      <c r="J318" s="43"/>
      <c r="M318" s="31"/>
      <c r="N318" s="31"/>
      <c r="O318" s="39"/>
      <c r="Q318" s="35"/>
      <c r="R318" s="143" t="s">
        <v>155</v>
      </c>
      <c r="S318" s="37"/>
      <c r="T318" s="114"/>
      <c r="U318"/>
      <c r="V318" s="462" t="s">
        <v>321</v>
      </c>
      <c r="W318" s="462"/>
    </row>
    <row r="319" spans="1:23" s="1" customFormat="1" ht="41.25" customHeight="1" x14ac:dyDescent="0.2">
      <c r="A319" s="37"/>
      <c r="B319" s="113"/>
      <c r="C319" s="53"/>
      <c r="D319"/>
      <c r="E319"/>
      <c r="F319" s="45"/>
      <c r="G319"/>
      <c r="H319" s="43"/>
      <c r="I319" s="43"/>
      <c r="J319" s="43"/>
      <c r="M319" s="31"/>
      <c r="N319" s="31"/>
      <c r="O319" s="39"/>
      <c r="Q319" s="35"/>
      <c r="R319" s="113" t="s">
        <v>1416</v>
      </c>
      <c r="S319" s="37"/>
      <c r="T319" s="114" t="s">
        <v>656</v>
      </c>
      <c r="U319" s="37"/>
      <c r="V319" s="113" t="s">
        <v>322</v>
      </c>
    </row>
    <row r="320" spans="1:23" s="1" customFormat="1" ht="41.25" customHeight="1" x14ac:dyDescent="0.2">
      <c r="A320" s="37"/>
      <c r="B320"/>
      <c r="C320" s="53"/>
      <c r="D320"/>
      <c r="E320"/>
      <c r="F320" s="45"/>
      <c r="G320"/>
      <c r="H320" s="43"/>
      <c r="I320" s="43"/>
      <c r="J320" s="43"/>
      <c r="M320" s="31"/>
      <c r="N320" s="31"/>
      <c r="O320" s="39"/>
      <c r="P320" s="462" t="s">
        <v>643</v>
      </c>
      <c r="Q320" s="462"/>
      <c r="R320" s="143"/>
      <c r="S320" s="37"/>
      <c r="T320" s="467" t="s">
        <v>317</v>
      </c>
      <c r="U320" s="467"/>
    </row>
    <row r="321" spans="1:23" s="1" customFormat="1" ht="20.100000000000001" customHeight="1" x14ac:dyDescent="0.2">
      <c r="A321" s="37"/>
      <c r="B321"/>
      <c r="C321" s="53"/>
      <c r="D321"/>
      <c r="E321"/>
      <c r="F321" s="45"/>
      <c r="G321"/>
      <c r="H321" s="43"/>
      <c r="I321" s="43"/>
      <c r="J321" s="43"/>
      <c r="M321" s="31"/>
      <c r="N321" s="31"/>
      <c r="P321" s="33" t="s">
        <v>144</v>
      </c>
      <c r="Q321" s="35"/>
      <c r="R321" s="143"/>
      <c r="S321"/>
      <c r="T321" s="33" t="s">
        <v>139</v>
      </c>
      <c r="U321" s="37"/>
    </row>
    <row r="322" spans="1:23" s="1" customFormat="1" ht="41.25" customHeight="1" x14ac:dyDescent="0.2">
      <c r="A322" s="37"/>
      <c r="B322"/>
      <c r="C322" s="53"/>
      <c r="D322"/>
      <c r="E322"/>
      <c r="F322" s="45"/>
      <c r="G322"/>
      <c r="H322" s="43"/>
      <c r="I322" s="43"/>
      <c r="J322" s="43"/>
      <c r="M322" s="31"/>
      <c r="N322" s="31"/>
      <c r="P322" s="140" t="s">
        <v>116</v>
      </c>
      <c r="Q322" s="35"/>
      <c r="R322" s="143"/>
      <c r="S322"/>
      <c r="T322" s="33"/>
      <c r="U322" s="33"/>
      <c r="V322" s="462" t="s">
        <v>655</v>
      </c>
      <c r="W322" s="462"/>
    </row>
    <row r="323" spans="1:23" s="1" customFormat="1" ht="20.100000000000001" customHeight="1" x14ac:dyDescent="0.2">
      <c r="A323" s="37"/>
      <c r="B323"/>
      <c r="C323" s="53"/>
      <c r="D323"/>
      <c r="E323"/>
      <c r="F323" s="45"/>
      <c r="G323"/>
      <c r="H323" s="43"/>
      <c r="I323" s="43"/>
      <c r="J323" s="43"/>
      <c r="M323" s="31"/>
      <c r="N323" s="31"/>
      <c r="P323" s="33"/>
      <c r="Q323" s="35"/>
      <c r="S323"/>
      <c r="T323" s="33"/>
      <c r="U323" s="33"/>
    </row>
    <row r="324" spans="1:23" s="1" customFormat="1" ht="41.25" customHeight="1" x14ac:dyDescent="0.2">
      <c r="A324" s="452"/>
      <c r="B324"/>
      <c r="C324" s="53"/>
      <c r="D324"/>
      <c r="E324"/>
      <c r="F324" s="45"/>
      <c r="G324"/>
      <c r="H324" s="43"/>
      <c r="I324" s="43"/>
      <c r="J324" s="43"/>
      <c r="M324" s="31"/>
      <c r="N324" s="31"/>
      <c r="P324" s="140"/>
      <c r="Q324" s="35"/>
      <c r="R324" s="182" t="s">
        <v>315</v>
      </c>
      <c r="S324"/>
      <c r="T324" s="33"/>
      <c r="U324" s="40"/>
      <c r="V324" s="462" t="s">
        <v>326</v>
      </c>
      <c r="W324" s="462"/>
    </row>
    <row r="325" spans="1:23" s="1" customFormat="1" ht="20.100000000000001" customHeight="1" x14ac:dyDescent="0.2">
      <c r="A325" s="37"/>
      <c r="B325"/>
      <c r="C325" s="53"/>
      <c r="D325"/>
      <c r="E325"/>
      <c r="F325" s="45"/>
      <c r="G325"/>
      <c r="H325" s="43"/>
      <c r="I325" s="43"/>
      <c r="J325" s="43"/>
      <c r="M325" s="31"/>
      <c r="N325" s="31"/>
      <c r="P325" s="33"/>
      <c r="Q325" s="35"/>
      <c r="R325" s="113"/>
      <c r="T325" s="33"/>
      <c r="U325" s="40"/>
    </row>
    <row r="326" spans="1:23" s="1" customFormat="1" ht="41.25" customHeight="1" x14ac:dyDescent="0.2">
      <c r="A326" s="37"/>
      <c r="B326"/>
      <c r="C326" s="53"/>
      <c r="D326"/>
      <c r="E326"/>
      <c r="F326" s="45"/>
      <c r="G326"/>
      <c r="H326" s="43"/>
      <c r="I326" s="43"/>
      <c r="J326" s="43"/>
      <c r="M326" s="31"/>
      <c r="N326" s="42"/>
      <c r="O326" s="155"/>
      <c r="P326" s="462" t="s">
        <v>1414</v>
      </c>
      <c r="Q326" s="462"/>
      <c r="S326" s="35"/>
      <c r="T326" s="467" t="s">
        <v>152</v>
      </c>
      <c r="U326" s="467"/>
    </row>
    <row r="327" spans="1:23" s="1" customFormat="1" ht="20.100000000000001" customHeight="1" x14ac:dyDescent="0.2">
      <c r="A327" s="37"/>
      <c r="B327"/>
      <c r="C327" s="53"/>
      <c r="D327"/>
      <c r="E327"/>
      <c r="F327" s="45"/>
      <c r="G327"/>
      <c r="H327" s="43"/>
      <c r="I327" s="43"/>
      <c r="J327" s="43"/>
      <c r="M327" s="31"/>
      <c r="N327" s="42"/>
      <c r="O327" s="39"/>
      <c r="P327" s="33" t="s">
        <v>1413</v>
      </c>
      <c r="Q327" s="35"/>
      <c r="S327" s="35"/>
      <c r="T327" s="33" t="s">
        <v>325</v>
      </c>
      <c r="U327" s="33"/>
    </row>
    <row r="328" spans="1:23" s="1" customFormat="1" ht="41.25" customHeight="1" x14ac:dyDescent="0.2">
      <c r="A328" s="37"/>
      <c r="B328"/>
      <c r="C328" s="53"/>
      <c r="D328"/>
      <c r="E328"/>
      <c r="F328" s="45"/>
      <c r="G328"/>
      <c r="H328" s="43"/>
      <c r="I328" s="43"/>
      <c r="J328" s="43"/>
      <c r="M328" s="31"/>
      <c r="N328" s="42"/>
      <c r="O328" s="39"/>
      <c r="P328" s="138" t="s">
        <v>1415</v>
      </c>
      <c r="Q328" s="35"/>
      <c r="S328" s="35"/>
      <c r="T328" s="33"/>
      <c r="U328" s="33"/>
    </row>
    <row r="329" spans="1:23" s="1" customFormat="1" ht="19.5" customHeight="1" x14ac:dyDescent="0.2">
      <c r="A329" s="37"/>
      <c r="B329"/>
      <c r="C329" s="53"/>
      <c r="D329"/>
      <c r="E329"/>
      <c r="F329" s="45"/>
      <c r="G329"/>
      <c r="H329" s="43"/>
      <c r="I329" s="43"/>
      <c r="J329" s="43"/>
      <c r="M329" s="31"/>
      <c r="N329" s="42"/>
      <c r="O329" s="39"/>
      <c r="P329" s="33"/>
      <c r="Q329" s="35"/>
      <c r="S329" s="35"/>
    </row>
    <row r="330" spans="1:23" s="1" customFormat="1" ht="41.25" customHeight="1" x14ac:dyDescent="0.2">
      <c r="A330" s="37"/>
      <c r="B330"/>
      <c r="C330" s="53"/>
      <c r="D330"/>
      <c r="E330"/>
      <c r="F330" s="45"/>
      <c r="G330"/>
      <c r="H330" s="43"/>
      <c r="I330" s="43"/>
      <c r="J330" s="43"/>
      <c r="M330" s="31"/>
      <c r="N330" s="42"/>
      <c r="O330" s="39"/>
      <c r="Q330" s="35"/>
      <c r="R330" s="461" t="s">
        <v>651</v>
      </c>
      <c r="S330" s="461"/>
    </row>
    <row r="331" spans="1:23" s="1" customFormat="1" ht="20.100000000000001" customHeight="1" x14ac:dyDescent="0.2">
      <c r="A331" s="37"/>
      <c r="B331"/>
      <c r="C331" s="53"/>
      <c r="D331"/>
      <c r="E331"/>
      <c r="F331" s="45"/>
      <c r="G331"/>
      <c r="H331" s="43"/>
      <c r="I331" s="43"/>
      <c r="J331" s="43"/>
      <c r="M331" s="31"/>
      <c r="N331" s="42"/>
      <c r="O331" s="39"/>
      <c r="Q331"/>
      <c r="R331" s="113" t="s">
        <v>652</v>
      </c>
      <c r="S331" s="35"/>
    </row>
    <row r="332" spans="1:23" s="1" customFormat="1" ht="41.25" customHeight="1" x14ac:dyDescent="0.2">
      <c r="A332" s="37"/>
      <c r="B332"/>
      <c r="C332" s="53"/>
      <c r="D332"/>
      <c r="E332"/>
      <c r="F332" s="45"/>
      <c r="G332"/>
      <c r="H332" s="43"/>
      <c r="I332" s="43"/>
      <c r="J332" s="43"/>
      <c r="M332" s="455" t="s">
        <v>210</v>
      </c>
      <c r="N332" s="494"/>
      <c r="O332" s="39"/>
      <c r="P332" s="138" t="s">
        <v>138</v>
      </c>
      <c r="Q332"/>
      <c r="R332" s="139" t="s">
        <v>653</v>
      </c>
      <c r="S332" s="35"/>
      <c r="T332" s="467" t="s">
        <v>617</v>
      </c>
      <c r="U332" s="467"/>
    </row>
    <row r="333" spans="1:23" s="1" customFormat="1" ht="41.25" customHeight="1" x14ac:dyDescent="0.2">
      <c r="A333" s="37"/>
      <c r="B333"/>
      <c r="C333" s="53"/>
      <c r="D333"/>
      <c r="E333"/>
      <c r="F333" s="45"/>
      <c r="G333"/>
      <c r="H333" s="43"/>
      <c r="I333" s="43"/>
      <c r="J333" s="43"/>
      <c r="M333" s="31"/>
      <c r="N333" s="42"/>
      <c r="O333" s="39"/>
      <c r="Q333"/>
      <c r="R333" s="33"/>
      <c r="S333" s="33"/>
      <c r="T333" s="138" t="s">
        <v>532</v>
      </c>
    </row>
    <row r="334" spans="1:23" s="1" customFormat="1" ht="41.25" customHeight="1" x14ac:dyDescent="0.2">
      <c r="A334" s="37"/>
      <c r="B334"/>
      <c r="C334" s="53"/>
      <c r="D334"/>
      <c r="E334"/>
      <c r="F334" s="45"/>
      <c r="G334"/>
      <c r="H334" s="43"/>
      <c r="I334" s="43"/>
      <c r="J334" s="43"/>
      <c r="M334" s="31"/>
      <c r="N334" s="42"/>
      <c r="O334" s="39"/>
      <c r="Q334"/>
      <c r="R334" s="237" t="s">
        <v>137</v>
      </c>
      <c r="S334" s="33"/>
      <c r="T334" s="139"/>
    </row>
    <row r="335" spans="1:23" s="1" customFormat="1" ht="20.100000000000001" customHeight="1" x14ac:dyDescent="0.2">
      <c r="A335" s="37"/>
      <c r="B335" s="33"/>
      <c r="C335" s="53"/>
      <c r="D335"/>
      <c r="E335"/>
      <c r="F335" s="45"/>
      <c r="G335"/>
      <c r="H335" s="43"/>
      <c r="I335" s="43"/>
      <c r="J335" s="43"/>
      <c r="M335" s="31"/>
      <c r="N335" s="42"/>
      <c r="O335" s="39"/>
      <c r="Q335" s="40"/>
      <c r="R335" s="33"/>
      <c r="S335" s="33"/>
    </row>
    <row r="336" spans="1:23" s="1" customFormat="1" ht="41.25" customHeight="1" x14ac:dyDescent="0.2">
      <c r="B336" s="502" t="s">
        <v>720</v>
      </c>
      <c r="C336" s="466"/>
      <c r="D336"/>
      <c r="E336"/>
      <c r="F336" s="45"/>
      <c r="G336"/>
      <c r="H336" s="43"/>
      <c r="I336" s="43"/>
      <c r="J336" s="43"/>
      <c r="M336" s="31"/>
      <c r="N336" s="42"/>
      <c r="O336" s="39"/>
      <c r="P336" s="492" t="s">
        <v>136</v>
      </c>
      <c r="Q336" s="493"/>
      <c r="R336" s="33"/>
      <c r="S336" s="33"/>
      <c r="U336"/>
    </row>
    <row r="337" spans="1:23" s="1" customFormat="1" ht="20.100000000000001" customHeight="1" x14ac:dyDescent="0.2">
      <c r="B337"/>
      <c r="C337" s="53"/>
      <c r="D337"/>
      <c r="E337"/>
      <c r="F337" s="45"/>
      <c r="G337"/>
      <c r="H337" s="43"/>
      <c r="I337" s="43"/>
      <c r="J337" s="43"/>
      <c r="M337" s="31"/>
      <c r="N337" s="31"/>
      <c r="O337" s="216"/>
      <c r="U337"/>
    </row>
    <row r="338" spans="1:23" s="1" customFormat="1" ht="20.100000000000001" customHeight="1" x14ac:dyDescent="0.3">
      <c r="B338"/>
      <c r="C338" s="53"/>
      <c r="D338"/>
      <c r="E338"/>
      <c r="F338" s="45"/>
      <c r="G338"/>
      <c r="H338" s="43"/>
      <c r="I338" s="43"/>
      <c r="J338" s="43"/>
      <c r="M338" s="31"/>
      <c r="N338" s="31"/>
      <c r="O338" s="216"/>
      <c r="P338" s="136" t="s">
        <v>211</v>
      </c>
      <c r="Q338"/>
      <c r="R338" s="33"/>
      <c r="S338" s="33"/>
      <c r="U338"/>
    </row>
    <row r="339" spans="1:23" s="1" customFormat="1" ht="20.100000000000001" customHeight="1" x14ac:dyDescent="0.2">
      <c r="B339"/>
      <c r="C339" s="53"/>
      <c r="D339"/>
      <c r="E339"/>
      <c r="F339" s="45"/>
      <c r="G339"/>
      <c r="H339" s="43"/>
      <c r="I339" s="43"/>
      <c r="J339" s="43"/>
      <c r="M339" s="31"/>
      <c r="N339" s="31"/>
      <c r="O339" s="216"/>
      <c r="Q339"/>
      <c r="R339" s="33"/>
      <c r="S339" s="33"/>
      <c r="U339"/>
    </row>
    <row r="340" spans="1:23" s="1" customFormat="1" ht="41.25" customHeight="1" x14ac:dyDescent="0.2">
      <c r="A340" s="37"/>
      <c r="B340" s="50" t="s">
        <v>216</v>
      </c>
      <c r="C340" s="53"/>
      <c r="D340"/>
      <c r="E340"/>
      <c r="F340" s="45"/>
      <c r="G340"/>
      <c r="H340" s="43"/>
      <c r="I340" s="43"/>
      <c r="J340" s="43"/>
      <c r="M340" s="31"/>
      <c r="N340" s="31"/>
      <c r="O340" s="462" t="s">
        <v>1412</v>
      </c>
      <c r="P340" s="472"/>
      <c r="Q340"/>
      <c r="S340" s="37"/>
      <c r="T340" s="467" t="s">
        <v>623</v>
      </c>
      <c r="U340" s="467"/>
    </row>
    <row r="341" spans="1:23" s="1" customFormat="1" ht="41.25" customHeight="1" x14ac:dyDescent="0.2">
      <c r="A341" s="450"/>
      <c r="B341" s="138"/>
      <c r="C341" s="53"/>
      <c r="D341"/>
      <c r="E341"/>
      <c r="F341" s="45"/>
      <c r="G341"/>
      <c r="H341" s="43"/>
      <c r="I341" s="43"/>
      <c r="J341" s="43"/>
      <c r="M341" s="31"/>
      <c r="N341" s="31"/>
      <c r="O341" s="33"/>
      <c r="P341"/>
      <c r="Q341"/>
      <c r="R341" s="237" t="s">
        <v>618</v>
      </c>
      <c r="S341" s="247"/>
      <c r="T341" s="138" t="s">
        <v>624</v>
      </c>
      <c r="U341"/>
    </row>
    <row r="342" spans="1:23" s="1" customFormat="1" ht="20.100000000000001" customHeight="1" x14ac:dyDescent="0.2">
      <c r="A342" s="37"/>
      <c r="B342" s="33"/>
      <c r="C342" s="53"/>
      <c r="D342"/>
      <c r="E342"/>
      <c r="F342" s="45"/>
      <c r="G342"/>
      <c r="H342" s="43"/>
      <c r="I342" s="43"/>
      <c r="J342" s="43"/>
      <c r="M342" s="31"/>
      <c r="N342" s="31"/>
      <c r="Q342" s="35"/>
      <c r="R342" s="33" t="s">
        <v>619</v>
      </c>
      <c r="S342" s="37"/>
      <c r="T342" s="113" t="s">
        <v>625</v>
      </c>
    </row>
    <row r="343" spans="1:23" s="1" customFormat="1" ht="41.25" customHeight="1" x14ac:dyDescent="0.2">
      <c r="A343" s="37"/>
      <c r="B343" s="33"/>
      <c r="C343" s="53"/>
      <c r="D343"/>
      <c r="E343"/>
      <c r="F343" s="45"/>
      <c r="G343"/>
      <c r="H343" s="43"/>
      <c r="I343" s="43"/>
      <c r="J343" s="43"/>
      <c r="K343"/>
      <c r="L343"/>
      <c r="M343" s="143"/>
      <c r="O343" s="40"/>
      <c r="P343" s="217" t="s">
        <v>614</v>
      </c>
      <c r="Q343" s="234"/>
      <c r="R343" s="33" t="s">
        <v>620</v>
      </c>
      <c r="S343" s="37"/>
      <c r="T343" s="467" t="s">
        <v>626</v>
      </c>
      <c r="U343" s="467"/>
    </row>
    <row r="344" spans="1:23" s="1" customFormat="1" ht="20.100000000000001" customHeight="1" x14ac:dyDescent="0.2">
      <c r="A344" s="37"/>
      <c r="B344" s="33"/>
      <c r="C344" s="53"/>
      <c r="D344"/>
      <c r="E344"/>
      <c r="F344" s="45"/>
      <c r="G344"/>
      <c r="H344" s="43"/>
      <c r="I344" s="43"/>
      <c r="J344" s="43"/>
      <c r="K344"/>
      <c r="L344"/>
      <c r="M344"/>
      <c r="O344" s="40"/>
      <c r="P344" s="113" t="s">
        <v>615</v>
      </c>
      <c r="Q344" s="35"/>
      <c r="S344" s="33"/>
      <c r="T344" s="113" t="s">
        <v>627</v>
      </c>
      <c r="U344"/>
    </row>
    <row r="345" spans="1:23" s="1" customFormat="1" ht="41.25" customHeight="1" x14ac:dyDescent="0.2">
      <c r="A345" s="37"/>
      <c r="B345" s="33"/>
      <c r="C345" s="53"/>
      <c r="D345"/>
      <c r="E345"/>
      <c r="F345" s="45"/>
      <c r="G345"/>
      <c r="H345" s="43"/>
      <c r="I345" s="43"/>
      <c r="J345" s="43"/>
      <c r="K345"/>
      <c r="L345"/>
      <c r="M345"/>
      <c r="O345" s="40"/>
      <c r="P345" s="113" t="s">
        <v>616</v>
      </c>
      <c r="Q345"/>
      <c r="R345" s="237" t="s">
        <v>621</v>
      </c>
      <c r="S345" s="33"/>
      <c r="T345" s="113"/>
      <c r="U345"/>
    </row>
    <row r="346" spans="1:23" s="1" customFormat="1" ht="63.75" customHeight="1" x14ac:dyDescent="0.2">
      <c r="A346" s="37"/>
      <c r="B346"/>
      <c r="C346" s="53"/>
      <c r="D346"/>
      <c r="E346"/>
      <c r="F346" s="45"/>
      <c r="G346"/>
      <c r="H346" s="43"/>
      <c r="I346" s="43"/>
      <c r="J346" s="43"/>
      <c r="L346" s="43"/>
      <c r="M346" s="473" t="s">
        <v>611</v>
      </c>
      <c r="N346" s="474"/>
      <c r="O346" s="474"/>
      <c r="P346" s="113" t="s">
        <v>535</v>
      </c>
      <c r="R346" s="138" t="s">
        <v>622</v>
      </c>
      <c r="S346" s="33"/>
      <c r="T346" s="113"/>
      <c r="U346" s="40"/>
      <c r="V346" s="462" t="s">
        <v>664</v>
      </c>
      <c r="W346" s="462"/>
    </row>
    <row r="347" spans="1:23" s="1" customFormat="1" ht="20.100000000000001" customHeight="1" x14ac:dyDescent="0.2">
      <c r="A347" s="37"/>
      <c r="B347" s="33"/>
      <c r="C347" s="53"/>
      <c r="D347"/>
      <c r="E347"/>
      <c r="F347" s="45"/>
      <c r="G347"/>
      <c r="H347" s="43"/>
      <c r="I347" s="43"/>
      <c r="J347" s="43"/>
      <c r="L347" s="43"/>
      <c r="M347" s="113" t="s">
        <v>1451</v>
      </c>
      <c r="O347" s="40"/>
      <c r="R347" s="138"/>
      <c r="S347" s="33"/>
      <c r="T347" s="113"/>
      <c r="U347" s="40"/>
    </row>
    <row r="348" spans="1:23" s="1" customFormat="1" ht="41.25" customHeight="1" x14ac:dyDescent="0.2">
      <c r="A348" s="448"/>
      <c r="B348" s="33"/>
      <c r="C348" s="53"/>
      <c r="D348"/>
      <c r="E348"/>
      <c r="F348" s="45"/>
      <c r="G348"/>
      <c r="H348" s="43"/>
      <c r="I348" s="43"/>
      <c r="J348" s="31"/>
      <c r="K348" s="48" t="s">
        <v>533</v>
      </c>
      <c r="L348" s="215"/>
      <c r="M348" s="139" t="s">
        <v>1452</v>
      </c>
      <c r="P348" s="217" t="s">
        <v>613</v>
      </c>
      <c r="Q348"/>
      <c r="S348" s="33"/>
      <c r="T348" s="113"/>
      <c r="U348" s="40"/>
    </row>
    <row r="349" spans="1:23" s="1" customFormat="1" ht="41.25" customHeight="1" x14ac:dyDescent="0.2">
      <c r="A349" s="37"/>
      <c r="B349" s="33" t="s">
        <v>217</v>
      </c>
      <c r="C349" s="53"/>
      <c r="D349"/>
      <c r="E349"/>
      <c r="F349" s="45"/>
      <c r="G349"/>
      <c r="H349" s="43"/>
      <c r="I349" s="43"/>
      <c r="J349" s="31"/>
      <c r="K349" s="238" t="s">
        <v>1449</v>
      </c>
      <c r="L349" s="43"/>
      <c r="M349"/>
      <c r="P349" s="33" t="s">
        <v>629</v>
      </c>
      <c r="Q349"/>
      <c r="R349" s="33"/>
      <c r="S349" s="37"/>
      <c r="T349" s="467" t="s">
        <v>662</v>
      </c>
      <c r="U349" s="467"/>
    </row>
    <row r="350" spans="1:23" s="1" customFormat="1" ht="20.100000000000001" customHeight="1" x14ac:dyDescent="0.2">
      <c r="A350" s="37"/>
      <c r="B350" s="33"/>
      <c r="C350" s="53"/>
      <c r="D350"/>
      <c r="E350"/>
      <c r="F350" s="45"/>
      <c r="G350"/>
      <c r="H350" s="43"/>
      <c r="I350" s="43"/>
      <c r="J350" s="31"/>
      <c r="K350" s="238" t="s">
        <v>1450</v>
      </c>
      <c r="L350" s="43"/>
      <c r="M350"/>
      <c r="P350" s="33" t="s">
        <v>628</v>
      </c>
      <c r="Q350"/>
      <c r="R350" s="33"/>
      <c r="S350" s="37"/>
      <c r="T350" s="113"/>
      <c r="U350" s="40"/>
    </row>
    <row r="351" spans="1:23" s="1" customFormat="1" ht="41.25" customHeight="1" x14ac:dyDescent="0.2">
      <c r="A351" s="37"/>
      <c r="B351" s="33"/>
      <c r="C351" s="53"/>
      <c r="D351"/>
      <c r="E351"/>
      <c r="F351" s="45"/>
      <c r="G351"/>
      <c r="H351" s="43"/>
      <c r="I351" s="43"/>
      <c r="J351" s="31"/>
      <c r="K351" s="216"/>
      <c r="L351" s="43"/>
      <c r="M351"/>
      <c r="P351" s="33"/>
      <c r="Q351" s="35"/>
      <c r="R351" s="237" t="s">
        <v>565</v>
      </c>
      <c r="S351" s="247"/>
      <c r="T351" s="113"/>
      <c r="U351" s="40"/>
      <c r="V351" s="462" t="s">
        <v>665</v>
      </c>
      <c r="W351" s="462"/>
    </row>
    <row r="352" spans="1:23" s="1" customFormat="1" ht="20.100000000000001" customHeight="1" x14ac:dyDescent="0.2">
      <c r="A352" s="37"/>
      <c r="B352" s="33"/>
      <c r="C352" s="53"/>
      <c r="D352"/>
      <c r="E352"/>
      <c r="F352" s="45"/>
      <c r="G352"/>
      <c r="H352" s="43"/>
      <c r="I352" s="43"/>
      <c r="J352" s="31"/>
      <c r="K352" s="216"/>
      <c r="L352" s="43"/>
      <c r="M352"/>
      <c r="P352" s="33"/>
      <c r="Q352" s="35"/>
      <c r="S352" s="37"/>
      <c r="T352" s="113"/>
      <c r="U352"/>
    </row>
    <row r="353" spans="1:21" s="1" customFormat="1" ht="41.25" customHeight="1" x14ac:dyDescent="0.3">
      <c r="A353" s="37"/>
      <c r="B353" s="33"/>
      <c r="C353" s="53"/>
      <c r="D353"/>
      <c r="E353"/>
      <c r="F353" s="45"/>
      <c r="G353"/>
      <c r="H353" s="241" t="s">
        <v>556</v>
      </c>
      <c r="I353" s="242"/>
      <c r="J353" s="240"/>
      <c r="K353" s="216"/>
      <c r="L353" s="43"/>
      <c r="M353" s="136" t="s">
        <v>612</v>
      </c>
      <c r="O353" s="39"/>
      <c r="P353" s="239" t="s">
        <v>563</v>
      </c>
      <c r="Q353" s="234"/>
      <c r="S353" s="37"/>
      <c r="T353" s="467" t="s">
        <v>663</v>
      </c>
      <c r="U353" s="467"/>
    </row>
    <row r="354" spans="1:21" s="1" customFormat="1" ht="41.25" customHeight="1" x14ac:dyDescent="0.2">
      <c r="A354" s="37"/>
      <c r="B354" s="33"/>
      <c r="C354" s="53"/>
      <c r="D354"/>
      <c r="E354"/>
      <c r="F354" s="45"/>
      <c r="G354"/>
      <c r="H354" s="43"/>
      <c r="I354" s="43"/>
      <c r="J354" s="31"/>
      <c r="K354" s="216"/>
      <c r="L354" s="43"/>
      <c r="O354" s="39"/>
      <c r="P354" s="114" t="s">
        <v>576</v>
      </c>
      <c r="Q354" s="35"/>
      <c r="R354" s="237" t="s">
        <v>566</v>
      </c>
      <c r="S354" s="33"/>
      <c r="T354" s="113"/>
      <c r="U354"/>
    </row>
    <row r="355" spans="1:21" s="1" customFormat="1" ht="41.25" customHeight="1" x14ac:dyDescent="0.2">
      <c r="A355" s="37"/>
      <c r="B355" s="33"/>
      <c r="C355" s="53"/>
      <c r="D355"/>
      <c r="E355"/>
      <c r="F355" s="45"/>
      <c r="G355"/>
      <c r="H355" s="43"/>
      <c r="I355" s="43"/>
      <c r="J355" s="31"/>
      <c r="K355" s="216"/>
      <c r="M355" s="473" t="s">
        <v>531</v>
      </c>
      <c r="N355" s="474"/>
      <c r="O355" s="474"/>
      <c r="P355" s="109" t="s">
        <v>564</v>
      </c>
      <c r="S355" s="33"/>
      <c r="T355" s="113"/>
      <c r="U355"/>
    </row>
    <row r="356" spans="1:21" s="1" customFormat="1" ht="41.25" customHeight="1" x14ac:dyDescent="0.2">
      <c r="A356" s="37"/>
      <c r="B356" s="33"/>
      <c r="C356" s="53"/>
      <c r="D356"/>
      <c r="E356"/>
      <c r="F356" s="45"/>
      <c r="G356"/>
      <c r="H356" s="43"/>
      <c r="I356" s="43"/>
      <c r="J356" s="31"/>
      <c r="K356" s="216"/>
      <c r="M356" s="33" t="s">
        <v>1453</v>
      </c>
      <c r="O356" s="39"/>
      <c r="P356" s="109"/>
      <c r="Q356" s="35"/>
      <c r="R356" s="237" t="s">
        <v>661</v>
      </c>
      <c r="S356" s="33"/>
      <c r="T356" s="113"/>
      <c r="U356"/>
    </row>
    <row r="357" spans="1:21" s="1" customFormat="1" ht="20.100000000000001" customHeight="1" x14ac:dyDescent="0.2">
      <c r="A357" s="37"/>
      <c r="B357" s="33"/>
      <c r="C357" s="53"/>
      <c r="D357"/>
      <c r="E357"/>
      <c r="F357" s="45"/>
      <c r="G357"/>
      <c r="H357" s="43"/>
      <c r="I357" s="43"/>
      <c r="J357" s="31"/>
      <c r="K357" s="216"/>
      <c r="L357"/>
      <c r="M357"/>
      <c r="O357" s="39"/>
      <c r="P357"/>
      <c r="Q357" s="35"/>
      <c r="R357"/>
      <c r="S357" s="33"/>
      <c r="T357" s="113"/>
      <c r="U357"/>
    </row>
    <row r="358" spans="1:21" s="1" customFormat="1" ht="69.75" customHeight="1" x14ac:dyDescent="0.2">
      <c r="A358" s="37"/>
      <c r="B358" s="33"/>
      <c r="C358" s="53"/>
      <c r="D358"/>
      <c r="E358"/>
      <c r="F358" s="45"/>
      <c r="G358"/>
      <c r="H358" s="43"/>
      <c r="I358" s="43"/>
      <c r="J358" s="31"/>
      <c r="K358" s="48" t="s">
        <v>547</v>
      </c>
      <c r="L358" s="215"/>
      <c r="M358"/>
      <c r="O358" s="39"/>
      <c r="P358" s="239" t="s">
        <v>567</v>
      </c>
      <c r="Q358" s="233"/>
      <c r="R358"/>
      <c r="S358" s="33"/>
      <c r="T358" s="113"/>
      <c r="U358"/>
    </row>
    <row r="359" spans="1:21" s="1" customFormat="1" ht="24.95" customHeight="1" x14ac:dyDescent="0.3">
      <c r="A359" s="37"/>
      <c r="D359"/>
      <c r="E359"/>
      <c r="F359" s="45"/>
      <c r="G359"/>
      <c r="H359" s="43"/>
      <c r="I359" s="43"/>
      <c r="J359"/>
      <c r="K359"/>
      <c r="L359"/>
      <c r="M359"/>
      <c r="P359" s="136" t="s">
        <v>660</v>
      </c>
      <c r="Q359"/>
      <c r="R359"/>
      <c r="S359" s="33"/>
      <c r="T359" s="113"/>
      <c r="U359"/>
    </row>
    <row r="360" spans="1:21" s="1" customFormat="1" ht="19.5" customHeight="1" x14ac:dyDescent="0.2">
      <c r="A360" s="37"/>
      <c r="C360" s="53"/>
      <c r="D360"/>
      <c r="E360"/>
      <c r="F360" s="45"/>
      <c r="G360"/>
      <c r="H360" s="43"/>
      <c r="I360" s="43"/>
      <c r="J360" s="31"/>
      <c r="M360" s="31"/>
      <c r="N360" s="31"/>
      <c r="Q360"/>
      <c r="R360" s="33"/>
      <c r="S360" s="33"/>
      <c r="T360" s="113"/>
      <c r="U360"/>
    </row>
    <row r="361" spans="1:21" s="1" customFormat="1" ht="41.25" customHeight="1" thickBot="1" x14ac:dyDescent="0.25">
      <c r="A361" s="175"/>
      <c r="B361" s="502" t="s">
        <v>403</v>
      </c>
      <c r="C361" s="506"/>
      <c r="D361"/>
      <c r="E361"/>
      <c r="F361" s="45"/>
      <c r="G361"/>
      <c r="H361" s="43"/>
      <c r="I361" s="43"/>
      <c r="J361" s="31"/>
      <c r="M361" s="31"/>
      <c r="N361" s="31"/>
      <c r="Q361"/>
      <c r="R361" s="33"/>
      <c r="S361" s="33"/>
      <c r="T361" s="113"/>
      <c r="U361"/>
    </row>
    <row r="362" spans="1:21" s="1" customFormat="1" ht="27" customHeight="1" thickTop="1" x14ac:dyDescent="0.2">
      <c r="A362"/>
      <c r="B362" s="113" t="s">
        <v>2212</v>
      </c>
      <c r="C362" s="53"/>
      <c r="D362"/>
      <c r="E362"/>
      <c r="F362" s="45"/>
      <c r="G362"/>
      <c r="H362" s="43"/>
      <c r="I362" s="43"/>
      <c r="J362" s="31"/>
      <c r="M362" s="31"/>
      <c r="N362" s="31"/>
      <c r="Q362"/>
      <c r="R362" s="33"/>
      <c r="S362" s="33"/>
      <c r="T362" s="113"/>
      <c r="U362"/>
    </row>
    <row r="363" spans="1:21" s="1" customFormat="1" ht="23.25" customHeight="1" thickBot="1" x14ac:dyDescent="0.25">
      <c r="A363" s="176"/>
      <c r="B363" s="33" t="s">
        <v>218</v>
      </c>
      <c r="C363" s="53"/>
      <c r="D363"/>
      <c r="E363"/>
      <c r="F363" s="45"/>
      <c r="G363"/>
      <c r="H363" s="43"/>
      <c r="I363" s="43"/>
      <c r="J363" s="31"/>
      <c r="M363" s="31"/>
      <c r="N363" s="31"/>
      <c r="Q363"/>
      <c r="R363" s="33"/>
      <c r="S363" s="33"/>
      <c r="T363" s="113"/>
      <c r="U363"/>
    </row>
    <row r="364" spans="1:21" s="1" customFormat="1" ht="20.100000000000001" customHeight="1" thickTop="1" x14ac:dyDescent="0.2">
      <c r="A364" s="37"/>
      <c r="C364" s="53"/>
      <c r="D364"/>
      <c r="E364"/>
      <c r="F364" s="45"/>
      <c r="G364"/>
      <c r="H364" s="43"/>
      <c r="I364" s="43"/>
      <c r="J364" s="31"/>
      <c r="M364" s="31"/>
      <c r="N364" s="31"/>
      <c r="Q364"/>
      <c r="R364" s="33"/>
      <c r="S364" s="33"/>
      <c r="T364" s="113"/>
      <c r="U364"/>
    </row>
    <row r="365" spans="1:21" s="1" customFormat="1" ht="41.25" customHeight="1" x14ac:dyDescent="0.2">
      <c r="B365" s="50" t="s">
        <v>2331</v>
      </c>
      <c r="C365" s="53"/>
      <c r="D365"/>
      <c r="E365"/>
      <c r="F365" s="45"/>
      <c r="G365"/>
      <c r="H365" s="43"/>
      <c r="I365" s="43"/>
      <c r="J365" s="31"/>
      <c r="M365" s="31"/>
      <c r="N365" s="31"/>
      <c r="Q365"/>
      <c r="R365" s="33"/>
      <c r="S365" s="33"/>
      <c r="T365" s="113"/>
      <c r="U365"/>
    </row>
    <row r="366" spans="1:21" s="1" customFormat="1" ht="41.25" customHeight="1" x14ac:dyDescent="0.2">
      <c r="C366" s="53"/>
      <c r="D366"/>
      <c r="E366"/>
      <c r="F366" s="45"/>
      <c r="G366"/>
      <c r="H366" s="43"/>
      <c r="I366" s="43"/>
      <c r="J366" s="31"/>
      <c r="K366" s="138" t="s">
        <v>109</v>
      </c>
      <c r="M366" s="31"/>
      <c r="N366" s="31"/>
      <c r="Q366"/>
      <c r="R366" s="33"/>
      <c r="S366" s="33"/>
      <c r="T366" s="113"/>
      <c r="U366"/>
    </row>
    <row r="367" spans="1:21" s="1" customFormat="1" ht="20.100000000000001" customHeight="1" x14ac:dyDescent="0.2">
      <c r="B367"/>
      <c r="C367" s="53"/>
      <c r="D367"/>
      <c r="E367"/>
      <c r="F367" s="45"/>
      <c r="G367"/>
      <c r="H367" s="43"/>
      <c r="I367" s="43"/>
      <c r="J367" s="31"/>
      <c r="M367" s="31"/>
      <c r="N367" s="31"/>
      <c r="Q367"/>
      <c r="R367" s="33"/>
      <c r="S367" s="33"/>
      <c r="T367" s="113"/>
      <c r="U367"/>
    </row>
    <row r="368" spans="1:21" s="1" customFormat="1" ht="20.100000000000001" customHeight="1" x14ac:dyDescent="0.2">
      <c r="B368"/>
      <c r="C368" s="53"/>
      <c r="D368"/>
      <c r="E368"/>
      <c r="F368" s="45"/>
      <c r="G368"/>
      <c r="H368" s="43"/>
      <c r="I368" s="43"/>
      <c r="J368" s="31"/>
      <c r="M368" s="31"/>
      <c r="N368" s="31"/>
      <c r="Q368"/>
      <c r="R368" s="33"/>
      <c r="S368" s="33"/>
      <c r="T368" s="113"/>
      <c r="U368"/>
    </row>
    <row r="369" spans="1:23" s="1" customFormat="1" ht="20.100000000000001" customHeight="1" x14ac:dyDescent="0.2">
      <c r="B369"/>
      <c r="C369" s="53"/>
      <c r="D369"/>
      <c r="E369"/>
      <c r="F369" s="45"/>
      <c r="G369"/>
      <c r="H369" s="43"/>
      <c r="I369" s="43"/>
      <c r="J369" s="31"/>
      <c r="M369" s="31"/>
      <c r="N369" s="31"/>
      <c r="Q369"/>
      <c r="R369" s="33"/>
      <c r="S369" s="33"/>
      <c r="T369" s="113"/>
      <c r="U369"/>
    </row>
    <row r="370" spans="1:23" s="1" customFormat="1" ht="50.25" customHeight="1" x14ac:dyDescent="0.2">
      <c r="B370"/>
      <c r="C370" s="53"/>
      <c r="D370"/>
      <c r="E370"/>
      <c r="F370" s="45"/>
      <c r="G370"/>
      <c r="H370" s="43"/>
      <c r="I370" s="43"/>
      <c r="J370" s="31"/>
      <c r="K370" s="114"/>
      <c r="L370" s="43"/>
      <c r="M370" s="473" t="s">
        <v>1458</v>
      </c>
      <c r="N370" s="466"/>
      <c r="P370" s="114"/>
      <c r="Q370"/>
      <c r="R370" s="33"/>
      <c r="S370" s="33"/>
      <c r="U370"/>
      <c r="V370" s="457"/>
      <c r="W370" s="457"/>
    </row>
    <row r="371" spans="1:23" s="1" customFormat="1" ht="50.25" customHeight="1" x14ac:dyDescent="0.2">
      <c r="B371"/>
      <c r="C371" s="53"/>
      <c r="D371"/>
      <c r="E371"/>
      <c r="F371" s="45"/>
      <c r="G371"/>
      <c r="H371" s="43"/>
      <c r="I371" s="43"/>
      <c r="J371" s="31"/>
      <c r="L371" s="43"/>
      <c r="M371" s="140" t="s">
        <v>1459</v>
      </c>
      <c r="N371" s="31"/>
      <c r="P371" s="109"/>
      <c r="Q371"/>
      <c r="R371" s="33"/>
      <c r="S371" s="33"/>
      <c r="U371"/>
      <c r="V371" s="138"/>
    </row>
    <row r="372" spans="1:23" s="1" customFormat="1" ht="41.25" customHeight="1" x14ac:dyDescent="0.2">
      <c r="B372"/>
      <c r="C372" s="53"/>
      <c r="D372"/>
      <c r="E372"/>
      <c r="F372" s="45"/>
      <c r="G372"/>
      <c r="H372" s="43"/>
      <c r="I372" s="43"/>
      <c r="J372" s="48"/>
      <c r="K372" s="48" t="s">
        <v>1421</v>
      </c>
      <c r="L372" s="183"/>
      <c r="M372" s="33"/>
      <c r="N372" s="31"/>
      <c r="P372" s="114"/>
      <c r="Q372"/>
      <c r="R372" s="33"/>
      <c r="S372"/>
      <c r="T372" s="457"/>
      <c r="U372" s="457"/>
      <c r="V372" s="138"/>
    </row>
    <row r="373" spans="1:23" s="1" customFormat="1" ht="41.25" customHeight="1" x14ac:dyDescent="0.2">
      <c r="B373"/>
      <c r="C373" s="53"/>
      <c r="D373"/>
      <c r="E373"/>
      <c r="F373" s="45"/>
      <c r="G373"/>
      <c r="H373" s="43"/>
      <c r="I373" s="31"/>
      <c r="J373" s="31"/>
      <c r="K373" s="31"/>
      <c r="L373" s="43"/>
      <c r="M373" s="33"/>
      <c r="N373" s="31"/>
      <c r="P373" s="114"/>
      <c r="Q373"/>
      <c r="R373" s="33"/>
      <c r="S373"/>
      <c r="T373" s="33"/>
      <c r="U373" s="33"/>
      <c r="V373" s="138"/>
    </row>
    <row r="374" spans="1:23" s="1" customFormat="1" ht="58.5" customHeight="1" x14ac:dyDescent="0.3">
      <c r="B374"/>
      <c r="C374" s="53"/>
      <c r="D374"/>
      <c r="E374"/>
      <c r="F374" s="45"/>
      <c r="G374"/>
      <c r="H374" s="43"/>
      <c r="I374" s="31"/>
      <c r="J374" s="31"/>
      <c r="K374" s="113" t="s">
        <v>1427</v>
      </c>
      <c r="L374" s="43"/>
      <c r="M374" s="352" t="s">
        <v>1428</v>
      </c>
      <c r="N374" s="31"/>
      <c r="P374" s="239" t="s">
        <v>1457</v>
      </c>
      <c r="Q374"/>
      <c r="R374" s="33"/>
      <c r="S374"/>
      <c r="T374" s="113"/>
      <c r="U374"/>
    </row>
    <row r="375" spans="1:23" s="1" customFormat="1" ht="41.25" customHeight="1" x14ac:dyDescent="0.2">
      <c r="C375" s="53"/>
      <c r="D375" s="287"/>
      <c r="E375" s="459" t="s">
        <v>1288</v>
      </c>
      <c r="F375" s="459"/>
      <c r="G375"/>
      <c r="H375" s="43"/>
      <c r="I375" s="31"/>
      <c r="J375" s="31"/>
      <c r="K375" s="138" t="s">
        <v>578</v>
      </c>
      <c r="L375" s="43"/>
      <c r="M375" s="473" t="s">
        <v>522</v>
      </c>
      <c r="N375" s="466"/>
      <c r="O375" s="474"/>
      <c r="Q375"/>
      <c r="R375" s="457"/>
      <c r="S375" s="457"/>
      <c r="T375" s="114"/>
      <c r="U375"/>
      <c r="V375" s="457"/>
      <c r="W375" s="457"/>
    </row>
    <row r="376" spans="1:23" s="1" customFormat="1" ht="20.100000000000001" customHeight="1" x14ac:dyDescent="0.2">
      <c r="B376"/>
      <c r="C376"/>
      <c r="D376" s="53"/>
      <c r="E376"/>
      <c r="F376" s="45"/>
      <c r="G376"/>
      <c r="H376" s="43"/>
      <c r="I376" s="31"/>
      <c r="J376" s="31"/>
      <c r="L376" s="31"/>
      <c r="M376" s="113" t="s">
        <v>1442</v>
      </c>
      <c r="N376" s="161"/>
      <c r="O376" s="41"/>
      <c r="Q376"/>
      <c r="R376" s="33"/>
      <c r="S376"/>
      <c r="T376" s="114"/>
      <c r="U376"/>
      <c r="V376" s="33"/>
      <c r="W376" s="33"/>
    </row>
    <row r="377" spans="1:23" s="1" customFormat="1" ht="20.100000000000001" customHeight="1" x14ac:dyDescent="0.2">
      <c r="B377"/>
      <c r="C377"/>
      <c r="D377" s="53"/>
      <c r="E377"/>
      <c r="F377" s="45"/>
      <c r="G377"/>
      <c r="H377" s="43"/>
      <c r="I377" s="31"/>
      <c r="J377" s="31"/>
      <c r="L377" s="31"/>
      <c r="M377" s="113"/>
      <c r="N377" s="161"/>
      <c r="O377" s="41"/>
      <c r="Q377"/>
      <c r="R377" s="33"/>
      <c r="S377"/>
      <c r="T377" s="114"/>
      <c r="U377"/>
      <c r="V377" s="33"/>
      <c r="W377" s="33"/>
    </row>
    <row r="378" spans="1:23" s="1" customFormat="1" ht="59.25" customHeight="1" x14ac:dyDescent="0.25">
      <c r="B378"/>
      <c r="C378"/>
      <c r="D378" s="53"/>
      <c r="E378" s="114" t="s">
        <v>1287</v>
      </c>
      <c r="F378" s="45"/>
      <c r="G378"/>
      <c r="H378" s="43"/>
      <c r="I378" s="31"/>
      <c r="J378" s="31"/>
      <c r="K378" s="243"/>
      <c r="L378" s="31"/>
      <c r="M378" s="31"/>
      <c r="O378" s="41"/>
      <c r="P378" s="239" t="s">
        <v>1456</v>
      </c>
      <c r="Q378"/>
      <c r="R378" s="33"/>
      <c r="S378"/>
      <c r="T378" s="114"/>
      <c r="U378"/>
      <c r="V378" s="457"/>
      <c r="W378" s="457"/>
    </row>
    <row r="379" spans="1:23" s="1" customFormat="1" ht="20.100000000000001" customHeight="1" x14ac:dyDescent="0.2">
      <c r="A379"/>
      <c r="B379"/>
      <c r="C379"/>
      <c r="D379" s="53"/>
      <c r="E379"/>
      <c r="F379" s="45"/>
      <c r="G379"/>
      <c r="H379" s="220"/>
      <c r="I379" s="31"/>
      <c r="J379" s="31"/>
      <c r="L379" s="31"/>
      <c r="M379" s="113"/>
      <c r="N379" s="113"/>
      <c r="P379" s="113" t="s">
        <v>1444</v>
      </c>
      <c r="Q379"/>
      <c r="R379" s="113"/>
      <c r="S379"/>
      <c r="T379" s="109"/>
      <c r="U379"/>
      <c r="V379" s="113"/>
    </row>
    <row r="380" spans="1:23" s="1" customFormat="1" ht="41.25" customHeight="1" x14ac:dyDescent="0.25">
      <c r="A380"/>
      <c r="D380" s="53"/>
      <c r="E380" s="52" t="s">
        <v>2329</v>
      </c>
      <c r="F380" s="45"/>
      <c r="G380" s="31"/>
      <c r="H380" s="214"/>
      <c r="I380" s="31"/>
      <c r="J380" s="31"/>
      <c r="K380" s="243"/>
      <c r="L380" s="31"/>
      <c r="M380" s="142"/>
      <c r="N380" s="142"/>
      <c r="P380" s="457"/>
      <c r="Q380" s="457"/>
      <c r="R380" s="143"/>
      <c r="S380"/>
      <c r="T380" s="457"/>
      <c r="U380" s="457"/>
    </row>
    <row r="381" spans="1:23" s="1" customFormat="1" ht="20.100000000000001" customHeight="1" x14ac:dyDescent="0.2">
      <c r="A381"/>
      <c r="C381"/>
      <c r="D381"/>
      <c r="E381" s="33" t="s">
        <v>2330</v>
      </c>
      <c r="F381" s="45"/>
      <c r="G381" s="31"/>
      <c r="H381" s="214"/>
      <c r="I381" s="31"/>
      <c r="J381" s="31"/>
      <c r="K381" s="31"/>
      <c r="L381" s="31"/>
      <c r="M381" s="142"/>
      <c r="N381" s="142"/>
      <c r="P381" s="33"/>
      <c r="Q381"/>
      <c r="R381" s="143"/>
      <c r="S381"/>
      <c r="T381" s="33"/>
      <c r="U381"/>
    </row>
    <row r="382" spans="1:23" s="1" customFormat="1" ht="41.25" customHeight="1" x14ac:dyDescent="0.2">
      <c r="A382"/>
      <c r="C382"/>
      <c r="D382"/>
      <c r="E382" s="140" t="s">
        <v>2197</v>
      </c>
      <c r="F382" s="45"/>
      <c r="G382" s="31"/>
      <c r="H382" s="43"/>
      <c r="I382" s="31"/>
      <c r="J382" s="31"/>
      <c r="K382" s="114" t="s">
        <v>306</v>
      </c>
      <c r="L382" s="31"/>
      <c r="M382" s="142"/>
      <c r="N382" s="142"/>
      <c r="O382" s="41"/>
      <c r="P382" s="239" t="s">
        <v>690</v>
      </c>
      <c r="Q382"/>
      <c r="R382" s="143"/>
      <c r="S382"/>
      <c r="T382" s="33"/>
      <c r="U382" s="33"/>
      <c r="V382" s="457"/>
      <c r="W382" s="457"/>
    </row>
    <row r="383" spans="1:23" s="1" customFormat="1" ht="20.100000000000001" customHeight="1" x14ac:dyDescent="0.2">
      <c r="A383"/>
      <c r="B383"/>
      <c r="C383"/>
      <c r="D383"/>
      <c r="E383" s="31"/>
      <c r="F383" s="45"/>
      <c r="G383" s="31"/>
      <c r="H383" s="43"/>
      <c r="I383" s="31"/>
      <c r="J383" s="31"/>
      <c r="K383" s="31"/>
      <c r="L383" s="31"/>
      <c r="M383"/>
      <c r="N383"/>
      <c r="O383" s="41"/>
      <c r="P383" s="33"/>
      <c r="Q383"/>
      <c r="S383"/>
      <c r="T383" s="33"/>
      <c r="U383" s="33"/>
    </row>
    <row r="384" spans="1:23" s="1" customFormat="1" ht="82.5" customHeight="1" x14ac:dyDescent="0.2">
      <c r="A384"/>
      <c r="B384"/>
      <c r="C384"/>
      <c r="D384"/>
      <c r="E384" s="459" t="s">
        <v>831</v>
      </c>
      <c r="F384" s="459"/>
      <c r="G384" s="218"/>
      <c r="H384" s="221" t="s">
        <v>389</v>
      </c>
      <c r="I384" s="31"/>
      <c r="J384" s="31"/>
      <c r="K384" s="31"/>
      <c r="L384" s="43"/>
      <c r="M384" s="473" t="s">
        <v>691</v>
      </c>
      <c r="N384" s="476"/>
      <c r="O384" s="495"/>
      <c r="P384" s="140" t="s">
        <v>693</v>
      </c>
      <c r="Q384"/>
      <c r="R384" s="182"/>
      <c r="S384"/>
      <c r="T384" s="33"/>
      <c r="U384"/>
      <c r="V384" s="457"/>
      <c r="W384" s="457"/>
    </row>
    <row r="385" spans="1:21" s="1" customFormat="1" ht="45" customHeight="1" x14ac:dyDescent="0.2">
      <c r="A385"/>
      <c r="B385"/>
      <c r="C385"/>
      <c r="D385"/>
      <c r="E385" s="31"/>
      <c r="F385" s="45"/>
      <c r="G385" s="31"/>
      <c r="H385" s="43"/>
      <c r="I385" s="31"/>
      <c r="J385" s="31"/>
      <c r="K385" s="33"/>
      <c r="L385" s="43"/>
      <c r="M385" s="182" t="s">
        <v>1746</v>
      </c>
      <c r="N385"/>
      <c r="O385" s="41"/>
      <c r="P385" s="33"/>
      <c r="Q385"/>
      <c r="R385" s="113"/>
      <c r="T385" s="33"/>
      <c r="U385"/>
    </row>
    <row r="386" spans="1:21" s="1" customFormat="1" ht="41.25" customHeight="1" x14ac:dyDescent="0.2">
      <c r="A386"/>
      <c r="B386"/>
      <c r="C386"/>
      <c r="D386"/>
      <c r="E386" s="459" t="s">
        <v>832</v>
      </c>
      <c r="F386" s="459"/>
      <c r="G386" s="31"/>
      <c r="H386" s="43"/>
      <c r="K386" s="31"/>
      <c r="L386" s="43"/>
      <c r="M386" s="142" t="s">
        <v>1747</v>
      </c>
      <c r="O386" s="41"/>
      <c r="P386" s="239" t="s">
        <v>692</v>
      </c>
      <c r="Q386" s="31"/>
      <c r="S386"/>
      <c r="T386" s="457"/>
      <c r="U386" s="457"/>
    </row>
    <row r="387" spans="1:21" s="1" customFormat="1" ht="41.25" customHeight="1" x14ac:dyDescent="0.2">
      <c r="A387"/>
      <c r="B387"/>
      <c r="C387"/>
      <c r="D387"/>
      <c r="E387" s="31"/>
      <c r="F387" s="45"/>
      <c r="G387" s="31"/>
      <c r="H387" s="43"/>
      <c r="I387" s="31"/>
      <c r="J387" s="31"/>
      <c r="K387" s="33"/>
      <c r="L387" s="43"/>
      <c r="M387" s="109" t="s">
        <v>147</v>
      </c>
      <c r="P387" s="33"/>
      <c r="Q387" s="33"/>
      <c r="R387" s="237" t="s">
        <v>1383</v>
      </c>
      <c r="S387"/>
      <c r="T387" s="33"/>
      <c r="U387" s="33"/>
    </row>
    <row r="388" spans="1:21" s="1" customFormat="1" ht="41.25" customHeight="1" x14ac:dyDescent="0.3">
      <c r="A388"/>
      <c r="B388"/>
      <c r="C388"/>
      <c r="D388"/>
      <c r="E388" s="459" t="s">
        <v>834</v>
      </c>
      <c r="F388" s="459"/>
      <c r="G388" s="31"/>
      <c r="H388" s="43"/>
      <c r="I388" s="31"/>
      <c r="J388" s="31"/>
      <c r="K388" s="33"/>
      <c r="L388" s="43"/>
      <c r="M388" s="136"/>
      <c r="P388" s="33"/>
      <c r="Q388" s="35"/>
      <c r="R388" s="143" t="s">
        <v>1384</v>
      </c>
      <c r="S388"/>
      <c r="T388" s="33"/>
      <c r="U388" s="33"/>
    </row>
    <row r="389" spans="1:21" s="1" customFormat="1" ht="41.25" customHeight="1" x14ac:dyDescent="0.3">
      <c r="A389"/>
      <c r="B389"/>
      <c r="C389"/>
      <c r="D389"/>
      <c r="E389" s="31"/>
      <c r="F389" s="45"/>
      <c r="G389" s="31"/>
      <c r="H389" s="43"/>
      <c r="I389" s="48"/>
      <c r="J389" s="48"/>
      <c r="K389" s="456" t="s">
        <v>806</v>
      </c>
      <c r="L389" s="456"/>
      <c r="M389" s="136"/>
      <c r="O389" s="39"/>
      <c r="P389" s="492" t="s">
        <v>1387</v>
      </c>
      <c r="Q389" s="498"/>
      <c r="R389" s="138" t="s">
        <v>1385</v>
      </c>
      <c r="S389"/>
      <c r="T389" s="33"/>
      <c r="U389" s="33"/>
    </row>
    <row r="390" spans="1:21" s="1" customFormat="1" ht="41.25" customHeight="1" x14ac:dyDescent="0.3">
      <c r="A390"/>
      <c r="B390"/>
      <c r="C390"/>
      <c r="D390"/>
      <c r="E390" s="31"/>
      <c r="F390" s="45"/>
      <c r="G390" s="31"/>
      <c r="H390" s="31"/>
      <c r="I390" s="31"/>
      <c r="J390" s="31"/>
      <c r="K390" s="33" t="s">
        <v>158</v>
      </c>
      <c r="L390" s="43"/>
      <c r="M390" s="136"/>
      <c r="O390" s="39"/>
      <c r="P390" s="33"/>
      <c r="Q390" s="35"/>
      <c r="R390" s="237" t="s">
        <v>1386</v>
      </c>
      <c r="S390"/>
      <c r="T390" s="33"/>
      <c r="U390" s="33"/>
    </row>
    <row r="391" spans="1:21" s="1" customFormat="1" ht="41.25" customHeight="1" x14ac:dyDescent="0.3">
      <c r="A391"/>
      <c r="B391"/>
      <c r="C391"/>
      <c r="D391"/>
      <c r="E391" s="31"/>
      <c r="F391" s="45"/>
      <c r="G391" s="31"/>
      <c r="H391" s="31"/>
      <c r="I391" s="31"/>
      <c r="J391" s="31"/>
      <c r="K391" s="140" t="s">
        <v>1448</v>
      </c>
      <c r="L391" s="43"/>
      <c r="M391" s="136"/>
      <c r="O391" s="39"/>
      <c r="P391" s="33"/>
      <c r="Q391"/>
      <c r="R391" s="33"/>
      <c r="S391" s="37"/>
      <c r="T391" s="467" t="s">
        <v>1774</v>
      </c>
      <c r="U391" s="467"/>
    </row>
    <row r="392" spans="1:21" s="1" customFormat="1" ht="41.25" customHeight="1" x14ac:dyDescent="0.2">
      <c r="A392"/>
      <c r="B392"/>
      <c r="C392"/>
      <c r="D392"/>
      <c r="E392" s="31"/>
      <c r="F392" s="45"/>
      <c r="G392" s="31"/>
      <c r="H392" s="31"/>
      <c r="I392" s="31"/>
      <c r="J392" s="31"/>
      <c r="K392" s="33"/>
      <c r="L392" s="43"/>
      <c r="M392" s="31"/>
      <c r="O392" s="39"/>
      <c r="P392" s="33"/>
      <c r="Q392"/>
      <c r="S392" s="37"/>
      <c r="T392" s="457"/>
      <c r="U392" s="457"/>
    </row>
    <row r="393" spans="1:21" s="1" customFormat="1" ht="41.25" customHeight="1" x14ac:dyDescent="0.2">
      <c r="A393"/>
      <c r="B393"/>
      <c r="C393"/>
      <c r="D393"/>
      <c r="E393" s="31"/>
      <c r="F393" s="45"/>
      <c r="G393" s="31"/>
      <c r="H393" s="31"/>
      <c r="I393" s="31"/>
      <c r="J393" s="31"/>
      <c r="K393" s="31"/>
      <c r="L393" s="43"/>
      <c r="M393" s="473" t="s">
        <v>694</v>
      </c>
      <c r="N393" s="496"/>
      <c r="O393" s="496"/>
      <c r="P393" s="138"/>
      <c r="Q393" s="41"/>
      <c r="R393" s="499" t="s">
        <v>1389</v>
      </c>
      <c r="S393" s="476"/>
      <c r="T393" s="33"/>
      <c r="U393" s="33"/>
    </row>
    <row r="394" spans="1:21" s="1" customFormat="1" ht="19.5" customHeight="1" x14ac:dyDescent="0.2">
      <c r="A394"/>
      <c r="B394"/>
      <c r="C394"/>
      <c r="D394"/>
      <c r="E394" s="31"/>
      <c r="F394" s="45"/>
      <c r="G394" s="31"/>
      <c r="H394" s="31"/>
      <c r="I394" s="31"/>
      <c r="J394" s="31"/>
      <c r="K394" s="31"/>
      <c r="L394" s="31"/>
      <c r="M394" s="139" t="s">
        <v>688</v>
      </c>
      <c r="O394" s="39"/>
      <c r="P394" s="33"/>
      <c r="Q394" s="41"/>
      <c r="R394" s="113" t="s">
        <v>1390</v>
      </c>
      <c r="S394" s="37"/>
    </row>
    <row r="395" spans="1:21" s="1" customFormat="1" ht="41.25" customHeight="1" x14ac:dyDescent="0.2">
      <c r="A395"/>
      <c r="B395"/>
      <c r="C395"/>
      <c r="D395"/>
      <c r="E395" s="31"/>
      <c r="F395" s="45"/>
      <c r="G395" s="31"/>
      <c r="H395" s="31"/>
      <c r="I395"/>
      <c r="J395"/>
      <c r="K395"/>
      <c r="L395"/>
      <c r="M395" s="143"/>
      <c r="O395" s="39"/>
      <c r="P395" s="492" t="s">
        <v>1420</v>
      </c>
      <c r="Q395" s="497"/>
      <c r="R395" s="33"/>
      <c r="S395" s="37"/>
      <c r="T395" s="467" t="s">
        <v>1388</v>
      </c>
      <c r="U395" s="467"/>
    </row>
    <row r="396" spans="1:21" x14ac:dyDescent="0.2">
      <c r="F396" s="45"/>
      <c r="Q396" s="41"/>
    </row>
    <row r="397" spans="1:21" ht="41.25" customHeight="1" x14ac:dyDescent="0.2">
      <c r="F397" s="45"/>
      <c r="N397" s="41"/>
      <c r="O397" s="445"/>
      <c r="P397" s="239" t="s">
        <v>2282</v>
      </c>
      <c r="Q397" s="41"/>
      <c r="R397" s="237" t="s">
        <v>1391</v>
      </c>
    </row>
    <row r="398" spans="1:21" ht="20.25" x14ac:dyDescent="0.3">
      <c r="F398" s="45"/>
      <c r="N398" s="41"/>
      <c r="R398" s="196" t="s">
        <v>1390</v>
      </c>
    </row>
    <row r="399" spans="1:21" ht="41.25" customHeight="1" x14ac:dyDescent="0.2">
      <c r="F399" s="45"/>
      <c r="L399" s="39"/>
      <c r="M399" s="455" t="s">
        <v>2276</v>
      </c>
      <c r="N399" s="494"/>
    </row>
    <row r="400" spans="1:21" ht="20.100000000000001" customHeight="1" x14ac:dyDescent="0.2">
      <c r="F400" s="45"/>
      <c r="L400" s="39"/>
      <c r="M400" s="188" t="s">
        <v>339</v>
      </c>
      <c r="N400" s="41"/>
    </row>
    <row r="401" spans="6:17" ht="41.25" customHeight="1" x14ac:dyDescent="0.2">
      <c r="F401" s="45"/>
      <c r="H401" s="39"/>
      <c r="I401" s="48"/>
      <c r="J401" s="48"/>
      <c r="K401" s="456" t="s">
        <v>2218</v>
      </c>
      <c r="L401" s="456"/>
      <c r="M401" s="189" t="s">
        <v>2277</v>
      </c>
      <c r="N401" s="41"/>
      <c r="O401" s="445"/>
      <c r="P401" s="239" t="s">
        <v>2283</v>
      </c>
      <c r="Q401" s="1"/>
    </row>
    <row r="402" spans="6:17" ht="20.100000000000001" customHeight="1" x14ac:dyDescent="0.3">
      <c r="F402" s="45"/>
      <c r="H402" s="39"/>
      <c r="J402" s="43"/>
      <c r="K402" s="136" t="s">
        <v>340</v>
      </c>
      <c r="L402" s="39"/>
    </row>
    <row r="403" spans="6:17" ht="41.25" customHeight="1" x14ac:dyDescent="0.2">
      <c r="F403" s="45"/>
      <c r="H403" s="39"/>
      <c r="J403" s="43"/>
      <c r="L403" s="39"/>
      <c r="M403" s="455" t="s">
        <v>2281</v>
      </c>
      <c r="N403" s="494"/>
    </row>
    <row r="404" spans="6:17" ht="41.25" customHeight="1" x14ac:dyDescent="0.2">
      <c r="F404" s="45"/>
      <c r="H404" s="39"/>
      <c r="J404" s="43"/>
      <c r="M404" s="444" t="s">
        <v>2280</v>
      </c>
      <c r="O404" s="1"/>
    </row>
    <row r="405" spans="6:17" ht="41.25" customHeight="1" x14ac:dyDescent="0.3">
      <c r="F405" s="45"/>
      <c r="H405" s="39"/>
      <c r="I405" s="31"/>
      <c r="J405" s="43"/>
      <c r="K405" s="136" t="s">
        <v>405</v>
      </c>
      <c r="L405" s="43"/>
      <c r="M405" s="455" t="s">
        <v>1271</v>
      </c>
      <c r="N405" s="494"/>
      <c r="O405" s="1"/>
    </row>
    <row r="406" spans="6:17" ht="41.25" customHeight="1" x14ac:dyDescent="0.2">
      <c r="F406" s="45"/>
      <c r="H406" s="39"/>
      <c r="J406" s="43"/>
      <c r="K406" s="500" t="s">
        <v>404</v>
      </c>
      <c r="L406" s="501"/>
      <c r="O406" s="39"/>
      <c r="P406" s="462" t="s">
        <v>335</v>
      </c>
      <c r="Q406" s="472"/>
    </row>
    <row r="407" spans="6:17" ht="20.100000000000001" customHeight="1" x14ac:dyDescent="0.2">
      <c r="F407" s="45"/>
      <c r="H407" s="39"/>
      <c r="L407" s="31"/>
      <c r="M407" s="188"/>
      <c r="O407" s="39"/>
    </row>
    <row r="408" spans="6:17" ht="41.25" customHeight="1" x14ac:dyDescent="0.3">
      <c r="F408" s="45"/>
      <c r="G408" s="219"/>
      <c r="H408" s="49" t="s">
        <v>377</v>
      </c>
      <c r="I408" s="31"/>
      <c r="K408" s="172" t="s">
        <v>658</v>
      </c>
      <c r="L408" s="31"/>
      <c r="O408" s="39"/>
    </row>
    <row r="409" spans="6:17" ht="20.100000000000001" customHeight="1" x14ac:dyDescent="0.3">
      <c r="H409" s="195" t="s">
        <v>392</v>
      </c>
      <c r="K409" s="136"/>
      <c r="L409" s="31"/>
      <c r="O409" s="39"/>
    </row>
    <row r="410" spans="6:17" ht="41.25" customHeight="1" x14ac:dyDescent="0.2">
      <c r="H410" s="39"/>
      <c r="L410" s="43"/>
      <c r="M410" s="455" t="s">
        <v>345</v>
      </c>
      <c r="N410" s="474"/>
      <c r="O410" s="494"/>
    </row>
    <row r="411" spans="6:17" ht="20.100000000000001" customHeight="1" x14ac:dyDescent="0.2">
      <c r="H411" s="39"/>
      <c r="L411" s="43"/>
      <c r="M411" s="113" t="s">
        <v>2324</v>
      </c>
      <c r="O411" s="39"/>
    </row>
    <row r="412" spans="6:17" ht="20.100000000000001" customHeight="1" x14ac:dyDescent="0.3">
      <c r="H412" s="39"/>
      <c r="L412" s="43"/>
      <c r="M412" s="196" t="s">
        <v>666</v>
      </c>
      <c r="O412" s="39"/>
    </row>
    <row r="413" spans="6:17" ht="41.25" customHeight="1" x14ac:dyDescent="0.3">
      <c r="H413" s="39"/>
      <c r="I413" s="48"/>
      <c r="J413" s="48"/>
      <c r="K413" s="48" t="s">
        <v>338</v>
      </c>
      <c r="L413" s="48"/>
      <c r="M413" s="252"/>
      <c r="O413" s="39"/>
      <c r="P413" s="462" t="s">
        <v>336</v>
      </c>
      <c r="Q413" s="472"/>
    </row>
    <row r="414" spans="6:17" ht="20.100000000000001" customHeight="1" x14ac:dyDescent="0.3">
      <c r="K414" s="136" t="s">
        <v>337</v>
      </c>
      <c r="L414" s="43"/>
    </row>
    <row r="415" spans="6:17" ht="20.100000000000001" customHeight="1" x14ac:dyDescent="0.2">
      <c r="L415" s="43"/>
    </row>
    <row r="416" spans="6:17" ht="41.25" customHeight="1" x14ac:dyDescent="0.2">
      <c r="L416" s="43"/>
      <c r="M416" s="31"/>
    </row>
    <row r="417" spans="4:13" ht="20.25" x14ac:dyDescent="0.2">
      <c r="L417" s="43"/>
      <c r="M417" s="188"/>
    </row>
    <row r="418" spans="4:13" ht="41.25" customHeight="1" x14ac:dyDescent="0.2">
      <c r="L418" s="43"/>
      <c r="M418" s="251" t="s">
        <v>1272</v>
      </c>
    </row>
    <row r="419" spans="4:13" ht="41.25" customHeight="1" x14ac:dyDescent="0.2">
      <c r="M419" s="113" t="s">
        <v>337</v>
      </c>
    </row>
    <row r="420" spans="4:13" ht="41.25" customHeight="1" x14ac:dyDescent="0.2"/>
    <row r="421" spans="4:13" ht="41.25" customHeight="1" x14ac:dyDescent="0.2"/>
    <row r="422" spans="4:13" ht="20.100000000000001" customHeight="1" x14ac:dyDescent="0.2"/>
    <row r="423" spans="4:13" ht="41.25" customHeight="1" x14ac:dyDescent="0.2"/>
    <row r="424" spans="4:13" ht="20.100000000000001" customHeight="1" x14ac:dyDescent="0.2"/>
    <row r="425" spans="4:13" ht="41.25" customHeight="1" x14ac:dyDescent="0.2"/>
    <row r="426" spans="4:13" ht="20.100000000000001" customHeight="1" x14ac:dyDescent="0.2"/>
    <row r="427" spans="4:13" ht="41.25" customHeight="1" x14ac:dyDescent="0.2"/>
    <row r="428" spans="4:13" ht="20.100000000000001" customHeight="1" x14ac:dyDescent="0.2"/>
    <row r="429" spans="4:13" ht="41.25" customHeight="1" x14ac:dyDescent="0.2"/>
    <row r="430" spans="4:13" ht="41.25" customHeight="1" x14ac:dyDescent="0.2"/>
    <row r="431" spans="4:13" ht="41.25" customHeight="1" x14ac:dyDescent="0.2">
      <c r="D431" s="161"/>
    </row>
    <row r="433" ht="41.25" customHeight="1" x14ac:dyDescent="0.2"/>
    <row r="435" ht="41.25" customHeight="1" x14ac:dyDescent="0.2"/>
    <row r="436" ht="41.25" customHeight="1" x14ac:dyDescent="0.2"/>
    <row r="437" ht="20.100000000000001" customHeight="1" x14ac:dyDescent="0.2"/>
    <row r="438" ht="41.25" customHeight="1" x14ac:dyDescent="0.2"/>
    <row r="439" ht="20.100000000000001" customHeight="1" x14ac:dyDescent="0.2"/>
    <row r="440" ht="41.25" customHeight="1" x14ac:dyDescent="0.2"/>
    <row r="442" ht="41.25" customHeight="1" x14ac:dyDescent="0.2"/>
    <row r="443" ht="41.25" customHeight="1" x14ac:dyDescent="0.2"/>
    <row r="444" ht="20.100000000000001" customHeight="1" x14ac:dyDescent="0.2"/>
    <row r="445" ht="41.25" customHeight="1" x14ac:dyDescent="0.2"/>
    <row r="447" ht="41.25" customHeight="1" x14ac:dyDescent="0.2"/>
    <row r="449" spans="4:4" ht="41.45" customHeight="1" x14ac:dyDescent="0.2"/>
    <row r="451" spans="4:4" ht="41.25" customHeight="1" x14ac:dyDescent="0.2"/>
    <row r="455" spans="4:4" ht="41.25" customHeight="1" x14ac:dyDescent="0.2">
      <c r="D455" s="158"/>
    </row>
    <row r="457" spans="4:4" ht="41.25" customHeight="1" x14ac:dyDescent="0.2"/>
    <row r="459" spans="4:4" ht="44.25" customHeight="1" x14ac:dyDescent="0.2"/>
  </sheetData>
  <mergeCells count="173">
    <mergeCell ref="P166:Q166"/>
    <mergeCell ref="K3:M3"/>
    <mergeCell ref="X278:Y278"/>
    <mergeCell ref="Z277:AA277"/>
    <mergeCell ref="Z275:AA275"/>
    <mergeCell ref="V279:W279"/>
    <mergeCell ref="E199:F199"/>
    <mergeCell ref="K190:L190"/>
    <mergeCell ref="M192:O192"/>
    <mergeCell ref="M240:O240"/>
    <mergeCell ref="N251:P251"/>
    <mergeCell ref="M253:O253"/>
    <mergeCell ref="M248:O248"/>
    <mergeCell ref="H248:I248"/>
    <mergeCell ref="H225:I225"/>
    <mergeCell ref="V191:W191"/>
    <mergeCell ref="V195:W195"/>
    <mergeCell ref="K263:L263"/>
    <mergeCell ref="H265:I265"/>
    <mergeCell ref="T194:U194"/>
    <mergeCell ref="P244:Q244"/>
    <mergeCell ref="R241:S241"/>
    <mergeCell ref="R17:S17"/>
    <mergeCell ref="P14:Q14"/>
    <mergeCell ref="T391:U391"/>
    <mergeCell ref="K406:L406"/>
    <mergeCell ref="B336:C336"/>
    <mergeCell ref="B104:C104"/>
    <mergeCell ref="B169:C169"/>
    <mergeCell ref="B132:C132"/>
    <mergeCell ref="O281:P281"/>
    <mergeCell ref="E384:F384"/>
    <mergeCell ref="E386:F386"/>
    <mergeCell ref="K401:L401"/>
    <mergeCell ref="E375:F375"/>
    <mergeCell ref="B361:C361"/>
    <mergeCell ref="K389:L389"/>
    <mergeCell ref="E388:F388"/>
    <mergeCell ref="P303:Q303"/>
    <mergeCell ref="M375:O375"/>
    <mergeCell ref="B297:C297"/>
    <mergeCell ref="M173:O173"/>
    <mergeCell ref="J249:L249"/>
    <mergeCell ref="M285:N285"/>
    <mergeCell ref="B106:C106"/>
    <mergeCell ref="P297:Q297"/>
    <mergeCell ref="O291:Q291"/>
    <mergeCell ref="E188:F188"/>
    <mergeCell ref="M355:O355"/>
    <mergeCell ref="V310:W310"/>
    <mergeCell ref="T340:U340"/>
    <mergeCell ref="T343:U343"/>
    <mergeCell ref="M332:N332"/>
    <mergeCell ref="T353:U353"/>
    <mergeCell ref="V382:W382"/>
    <mergeCell ref="M403:N403"/>
    <mergeCell ref="P413:Q413"/>
    <mergeCell ref="P406:Q406"/>
    <mergeCell ref="V384:W384"/>
    <mergeCell ref="P380:Q380"/>
    <mergeCell ref="M399:N399"/>
    <mergeCell ref="M410:O410"/>
    <mergeCell ref="T380:U380"/>
    <mergeCell ref="T386:U386"/>
    <mergeCell ref="M384:O384"/>
    <mergeCell ref="M393:O393"/>
    <mergeCell ref="P395:Q395"/>
    <mergeCell ref="M405:N405"/>
    <mergeCell ref="P389:Q389"/>
    <mergeCell ref="T392:U392"/>
    <mergeCell ref="T395:U395"/>
    <mergeCell ref="R393:S393"/>
    <mergeCell ref="R158:S158"/>
    <mergeCell ref="P160:Q160"/>
    <mergeCell ref="R162:S162"/>
    <mergeCell ref="M162:O162"/>
    <mergeCell ref="P164:Q164"/>
    <mergeCell ref="K164:L164"/>
    <mergeCell ref="V378:W378"/>
    <mergeCell ref="K293:L293"/>
    <mergeCell ref="P293:Q293"/>
    <mergeCell ref="P286:Q286"/>
    <mergeCell ref="M305:O305"/>
    <mergeCell ref="T307:U307"/>
    <mergeCell ref="V370:W370"/>
    <mergeCell ref="V375:W375"/>
    <mergeCell ref="R375:S375"/>
    <mergeCell ref="M370:N370"/>
    <mergeCell ref="T288:U288"/>
    <mergeCell ref="T326:U326"/>
    <mergeCell ref="R330:S330"/>
    <mergeCell ref="T372:U372"/>
    <mergeCell ref="V351:W351"/>
    <mergeCell ref="V293:W293"/>
    <mergeCell ref="T332:U332"/>
    <mergeCell ref="P336:Q336"/>
    <mergeCell ref="K20:L20"/>
    <mergeCell ref="M30:O30"/>
    <mergeCell ref="P20:Q20"/>
    <mergeCell ref="P22:Q22"/>
    <mergeCell ref="P34:Q34"/>
    <mergeCell ref="P26:Q26"/>
    <mergeCell ref="P28:Q28"/>
    <mergeCell ref="P32:Q32"/>
    <mergeCell ref="M24:O24"/>
    <mergeCell ref="E37:F37"/>
    <mergeCell ref="B40:C40"/>
    <mergeCell ref="K42:L42"/>
    <mergeCell ref="M44:O44"/>
    <mergeCell ref="H40:I40"/>
    <mergeCell ref="K104:L104"/>
    <mergeCell ref="M40:O40"/>
    <mergeCell ref="Z3:AA3"/>
    <mergeCell ref="Z7:AA7"/>
    <mergeCell ref="X9:Y9"/>
    <mergeCell ref="M17:O17"/>
    <mergeCell ref="R11:S11"/>
    <mergeCell ref="H26:I26"/>
    <mergeCell ref="T15:U15"/>
    <mergeCell ref="T19:U19"/>
    <mergeCell ref="M36:O36"/>
    <mergeCell ref="A3:B3"/>
    <mergeCell ref="K38:L38"/>
    <mergeCell ref="K34:L34"/>
    <mergeCell ref="X5:Y5"/>
    <mergeCell ref="T9:U9"/>
    <mergeCell ref="V7:W7"/>
    <mergeCell ref="V11:W11"/>
    <mergeCell ref="T13:U13"/>
    <mergeCell ref="V346:W346"/>
    <mergeCell ref="T313:U313"/>
    <mergeCell ref="R315:S315"/>
    <mergeCell ref="V315:W315"/>
    <mergeCell ref="V318:W318"/>
    <mergeCell ref="P320:Q320"/>
    <mergeCell ref="T320:U320"/>
    <mergeCell ref="V322:W322"/>
    <mergeCell ref="V324:W324"/>
    <mergeCell ref="O340:P340"/>
    <mergeCell ref="P326:Q326"/>
    <mergeCell ref="M346:O346"/>
    <mergeCell ref="T184:U184"/>
    <mergeCell ref="M266:N266"/>
    <mergeCell ref="M265:N265"/>
    <mergeCell ref="P221:Q221"/>
    <mergeCell ref="T297:U297"/>
    <mergeCell ref="R191:S191"/>
    <mergeCell ref="T349:U349"/>
    <mergeCell ref="J261:L261"/>
    <mergeCell ref="R246:S246"/>
    <mergeCell ref="O267:P267"/>
    <mergeCell ref="R305:S305"/>
    <mergeCell ref="T303:U303"/>
    <mergeCell ref="R242:S242"/>
    <mergeCell ref="R238:S238"/>
    <mergeCell ref="M184:O184"/>
    <mergeCell ref="P186:Q186"/>
    <mergeCell ref="R223:S223"/>
    <mergeCell ref="R245:S245"/>
    <mergeCell ref="M168:O168"/>
    <mergeCell ref="K177:L177"/>
    <mergeCell ref="P179:Q179"/>
    <mergeCell ref="H169:I169"/>
    <mergeCell ref="E181:F181"/>
    <mergeCell ref="E173:F173"/>
    <mergeCell ref="P175:Q175"/>
    <mergeCell ref="M188:O188"/>
    <mergeCell ref="R301:S301"/>
    <mergeCell ref="P299:Q299"/>
    <mergeCell ref="R169:S169"/>
    <mergeCell ref="P171:Q171"/>
    <mergeCell ref="R173:S173"/>
    <mergeCell ref="P177:Q177"/>
  </mergeCells>
  <hyperlinks>
    <hyperlink ref="X5:Y5" r:id="rId1" display="Gilbert Cruikshank                                          B Aug 18, 1611" xr:uid="{00000000-0004-0000-0100-000004000000}"/>
    <hyperlink ref="Z7:AA7" r:id="rId2" display="Jean Joffray                                                       B 1590" xr:uid="{00000000-0004-0000-0100-000005000000}"/>
    <hyperlink ref="Z3:AA3" r:id="rId3" display="Alexander Cruikshank                                          B 1590" xr:uid="{00000000-0004-0000-0100-000006000000}"/>
    <hyperlink ref="V7:W7" r:id="rId4" display="George Cruickshank                                          B March 6, 1640" xr:uid="{00000000-0004-0000-0100-000007000000}"/>
    <hyperlink ref="T9:U9" r:id="rId5" display="John Cruickshank                                          B May 8, 1667" xr:uid="{00000000-0004-0000-0100-000008000000}"/>
    <hyperlink ref="R11:S11" r:id="rId6" display="George Cruickshank                                          B Jan 26, 1692" xr:uid="{00000000-0004-0000-0100-000009000000}"/>
    <hyperlink ref="T15:U15" r:id="rId7" display="James Traile                                                         B 1660" xr:uid="{00000000-0004-0000-0100-00000A000000}"/>
    <hyperlink ref="P14:Q14" r:id="rId8" display="John Cruickshank                                          B Oct 31, 1730" xr:uid="{00000000-0004-0000-0100-00000B000000}"/>
    <hyperlink ref="M17:O17" r:id="rId9" display="William Cruickshank                                          B June 10, 1763" xr:uid="{00000000-0004-0000-0100-00000C000000}"/>
    <hyperlink ref="H26:I26" r:id="rId10" display="James Adams Cruickshank                                                                          B June 18, 1831- D Mar 25, 1898                                                " xr:uid="{00000000-0004-0000-0100-00000D000000}"/>
    <hyperlink ref="K20:L20" r:id="rId11" display="George Cruickshank                                          B 1794 - D Nov 16, 1868" xr:uid="{00000000-0004-0000-0100-00000E000000}"/>
    <hyperlink ref="T201:U201" r:id="rId12" display="James Grigg                                                         B 1700" xr:uid="{00000000-0004-0000-0100-000010000000}"/>
    <hyperlink ref="M203:O203" r:id="rId13" display="William Knox                                                      B Dec 17, 1799 D-Nov 30, 1875" xr:uid="{00000000-0004-0000-0100-000012000000}"/>
    <hyperlink ref="M30:O30" r:id="rId14" display="George Jack                                                               B 1770 -D Mar 17.1831" xr:uid="{00000000-0004-0000-0100-000016000000}"/>
    <hyperlink ref="M162:O162" r:id="rId15" display="Charles Norrie                                                                   B Nov 13, 1794-D Apr 21, 1849                                                                       " xr:uid="{7B592270-FA82-4444-8F64-5124E4B48ED8}"/>
    <hyperlink ref="K164:L164" r:id="rId16" display="George Norrie                                                                          B 1836-D May 22, 1861" xr:uid="{2E0FB9C0-07D5-4A64-8FC0-6D4E238AE216}"/>
    <hyperlink ref="H169:I169" r:id="rId17" display="George Norrie                                                            B Aug 22, 1857-D Sept 16, 1925                                                                                                               " xr:uid="{318324D3-EA13-4EC7-86E4-795D253535AC}"/>
    <hyperlink ref="H181" r:id="rId18" xr:uid="{29BE2E2C-FCEE-4063-A297-0EB6E593C741}"/>
    <hyperlink ref="X188" r:id="rId19" display="Andrew Davidson" xr:uid="{53C2EED5-AE18-4D06-BD12-52B4A2B34B1C}"/>
    <hyperlink ref="X194" r:id="rId20" display="Isabel MacLauchlan" xr:uid="{02A8B581-1465-449B-B990-C1A65D964DEA}"/>
    <hyperlink ref="R191" r:id="rId21" display="James Knox                                                     Bap: Jun 19, 1720" xr:uid="{687FA412-E92F-4060-A345-618D5D7923D6}"/>
  </hyperlinks>
  <printOptions horizontalCentered="1" verticalCentered="1"/>
  <pageMargins left="0.25" right="0.25" top="0.25" bottom="0.25" header="0.25" footer="0.25"/>
  <pageSetup orientation="landscape" r:id="rId22"/>
  <drawing r:id="rId23"/>
  <picture r:id="rId2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6"/>
    <pageSetUpPr fitToPage="1"/>
  </sheetPr>
  <dimension ref="B1:I38"/>
  <sheetViews>
    <sheetView showGridLines="0" zoomScale="90" zoomScaleNormal="90" workbookViewId="0"/>
  </sheetViews>
  <sheetFormatPr defaultRowHeight="78.75" customHeight="1" x14ac:dyDescent="0.2"/>
  <cols>
    <col min="1" max="1" width="9.125" customWidth="1"/>
    <col min="2" max="2" width="19.5" customWidth="1"/>
    <col min="3" max="3" width="19.625" customWidth="1"/>
    <col min="4" max="4" width="19.75" customWidth="1"/>
    <col min="5" max="5" width="14.625" customWidth="1"/>
    <col min="6" max="6" width="19.5" customWidth="1"/>
    <col min="7" max="8" width="19.625" customWidth="1"/>
    <col min="9" max="9" width="31" customWidth="1"/>
    <col min="10" max="10" width="9.375" customWidth="1"/>
    <col min="11" max="11" width="9.625" customWidth="1"/>
  </cols>
  <sheetData>
    <row r="1" spans="2:8" ht="62.25" customHeight="1" x14ac:dyDescent="0.75">
      <c r="B1" s="17" t="s">
        <v>31</v>
      </c>
      <c r="C1" s="13"/>
      <c r="D1" s="13"/>
      <c r="E1" s="128" t="s">
        <v>118</v>
      </c>
    </row>
    <row r="2" spans="2:8" ht="57" customHeight="1" x14ac:dyDescent="0.2">
      <c r="B2" s="14" t="s">
        <v>5</v>
      </c>
      <c r="C2" s="15"/>
      <c r="D2" s="15"/>
      <c r="E2" s="18"/>
      <c r="F2" s="18"/>
      <c r="G2" s="18"/>
      <c r="H2" s="18"/>
    </row>
    <row r="3" spans="2:8" ht="14.25" customHeight="1" x14ac:dyDescent="0.2"/>
    <row r="4" spans="2:8" ht="15" customHeight="1" x14ac:dyDescent="0.2"/>
    <row r="5" spans="2:8" ht="20.25" customHeight="1" x14ac:dyDescent="0.3">
      <c r="B5" s="16" t="s">
        <v>6</v>
      </c>
      <c r="F5" s="16" t="s">
        <v>7</v>
      </c>
    </row>
    <row r="6" spans="2:8" ht="15.75" customHeight="1" x14ac:dyDescent="0.2"/>
    <row r="7" spans="2:8" ht="15.75" customHeight="1" x14ac:dyDescent="0.2"/>
    <row r="8" spans="2:8" ht="45" customHeight="1" x14ac:dyDescent="0.2"/>
    <row r="9" spans="2:8" ht="15" customHeight="1" x14ac:dyDescent="0.2"/>
    <row r="10" spans="2:8" ht="42" customHeight="1" x14ac:dyDescent="0.2">
      <c r="B10" s="602" t="str">
        <f>"Father: "&amp;MGGrandfather2</f>
        <v>Father: John Robertson Murray                                                               B Apr 5, 1872 - D Jan 27, 1948</v>
      </c>
      <c r="C10" s="603"/>
      <c r="D10" s="604"/>
      <c r="F10" s="602" t="str">
        <f>"Mother: "&amp;MGGrandmother2</f>
        <v>Mother: Julia T. Simmons                                                                       B Apr 25, 1874 - D Feb 10, 1958</v>
      </c>
      <c r="G10" s="603"/>
      <c r="H10" s="604"/>
    </row>
    <row r="11" spans="2:8" ht="20.25" customHeight="1" x14ac:dyDescent="0.25">
      <c r="B11" s="6"/>
      <c r="C11" s="550" t="s">
        <v>2</v>
      </c>
      <c r="D11" s="551"/>
      <c r="F11" s="6"/>
      <c r="G11" s="550" t="s">
        <v>2</v>
      </c>
      <c r="H11" s="551"/>
    </row>
    <row r="12" spans="2:8" ht="20.25" customHeight="1" x14ac:dyDescent="0.25">
      <c r="B12" s="6"/>
      <c r="C12" s="552" t="s">
        <v>391</v>
      </c>
      <c r="D12" s="553"/>
      <c r="F12" s="10"/>
      <c r="G12" s="552" t="s">
        <v>119</v>
      </c>
      <c r="H12" s="553"/>
    </row>
    <row r="13" spans="2:8" ht="20.25" customHeight="1" x14ac:dyDescent="0.2">
      <c r="B13" s="6"/>
      <c r="C13" s="562" t="s">
        <v>334</v>
      </c>
      <c r="D13" s="563"/>
      <c r="F13" s="10"/>
      <c r="G13" s="562"/>
      <c r="H13" s="563"/>
    </row>
    <row r="14" spans="2:8" ht="18" customHeight="1" x14ac:dyDescent="0.25">
      <c r="B14" s="6"/>
      <c r="C14" s="550" t="s">
        <v>3</v>
      </c>
      <c r="D14" s="551"/>
      <c r="F14" s="10"/>
      <c r="G14" s="64" t="s">
        <v>3</v>
      </c>
      <c r="H14" s="65"/>
    </row>
    <row r="15" spans="2:8" ht="20.25" customHeight="1" x14ac:dyDescent="0.25">
      <c r="B15" s="6"/>
      <c r="C15" s="565" t="s">
        <v>303</v>
      </c>
      <c r="D15" s="566"/>
      <c r="F15" s="6"/>
      <c r="G15" s="552" t="s">
        <v>378</v>
      </c>
      <c r="H15" s="553"/>
    </row>
    <row r="16" spans="2:8" ht="20.25" customHeight="1" x14ac:dyDescent="0.2">
      <c r="B16" s="6"/>
      <c r="C16" s="554" t="s">
        <v>64</v>
      </c>
      <c r="D16" s="555"/>
      <c r="F16" s="6"/>
      <c r="G16" s="554" t="s">
        <v>64</v>
      </c>
      <c r="H16" s="555"/>
    </row>
    <row r="17" spans="2:9" ht="5.25" customHeight="1" x14ac:dyDescent="0.2">
      <c r="B17" s="7"/>
      <c r="C17" s="8"/>
      <c r="D17" s="9"/>
      <c r="F17" s="7"/>
      <c r="G17" s="8"/>
      <c r="H17" s="11"/>
    </row>
    <row r="18" spans="2:9" ht="12" customHeight="1" x14ac:dyDescent="0.2"/>
    <row r="19" spans="2:9" ht="9" customHeight="1" x14ac:dyDescent="0.2">
      <c r="B19" s="5"/>
      <c r="C19" s="5"/>
      <c r="D19" s="5"/>
      <c r="E19" s="5"/>
      <c r="F19" s="5"/>
      <c r="G19" s="5"/>
      <c r="H19" s="5"/>
    </row>
    <row r="20" spans="2:9" ht="27" customHeight="1" x14ac:dyDescent="0.25">
      <c r="B20" s="2" t="s">
        <v>4</v>
      </c>
      <c r="C20" s="3"/>
      <c r="D20" s="3"/>
      <c r="E20" s="3"/>
      <c r="F20" s="3"/>
      <c r="G20" s="3"/>
      <c r="H20" s="4"/>
    </row>
    <row r="21" spans="2:9" ht="50.25" customHeight="1" x14ac:dyDescent="0.2">
      <c r="B21" s="739" t="s">
        <v>546</v>
      </c>
      <c r="C21" s="554"/>
      <c r="D21" s="554"/>
      <c r="E21" s="554"/>
      <c r="F21" s="554"/>
      <c r="G21" s="554"/>
      <c r="H21" s="555"/>
    </row>
    <row r="22" spans="2:9" ht="67.5" customHeight="1" x14ac:dyDescent="0.25">
      <c r="B22" s="747" t="s">
        <v>717</v>
      </c>
      <c r="C22" s="600"/>
      <c r="D22" s="600"/>
      <c r="E22" s="600"/>
      <c r="F22" s="600"/>
      <c r="G22" s="600"/>
      <c r="H22" s="748"/>
    </row>
    <row r="23" spans="2:9" ht="17.25" customHeight="1" x14ac:dyDescent="0.25">
      <c r="B23" s="125"/>
      <c r="C23" s="126"/>
      <c r="D23" s="126"/>
      <c r="E23" s="126"/>
      <c r="F23" s="126"/>
      <c r="G23" s="126"/>
      <c r="H23" s="127"/>
    </row>
    <row r="24" spans="2:9" ht="29.25" customHeight="1" x14ac:dyDescent="0.2">
      <c r="B24" s="744" t="s">
        <v>387</v>
      </c>
      <c r="C24" s="745"/>
      <c r="D24" s="745"/>
      <c r="E24" s="745"/>
      <c r="F24" s="745"/>
      <c r="G24" s="745"/>
      <c r="H24" s="746"/>
    </row>
    <row r="25" spans="2:9" ht="18.75" customHeight="1" x14ac:dyDescent="0.2">
      <c r="B25" s="617"/>
      <c r="C25" s="594"/>
      <c r="D25" s="594"/>
      <c r="E25" s="594"/>
      <c r="F25" s="594"/>
      <c r="G25" s="594"/>
      <c r="H25" s="618"/>
    </row>
    <row r="26" spans="2:9" ht="33.75" customHeight="1" x14ac:dyDescent="0.2">
      <c r="B26" s="739" t="s">
        <v>385</v>
      </c>
      <c r="C26" s="554"/>
      <c r="D26" s="554"/>
      <c r="E26" s="554"/>
      <c r="F26" s="554"/>
      <c r="G26" s="554"/>
      <c r="H26" s="555"/>
    </row>
    <row r="27" spans="2:9" ht="14.25" customHeight="1" x14ac:dyDescent="0.2">
      <c r="B27" s="617"/>
      <c r="C27" s="594"/>
      <c r="D27" s="594"/>
      <c r="E27" s="594"/>
      <c r="F27" s="594"/>
      <c r="G27" s="594"/>
      <c r="H27" s="618"/>
    </row>
    <row r="28" spans="2:9" ht="30.75" customHeight="1" x14ac:dyDescent="0.25">
      <c r="B28" s="740" t="s">
        <v>123</v>
      </c>
      <c r="C28" s="741"/>
      <c r="D28" s="741"/>
      <c r="E28" s="741"/>
      <c r="F28" s="741"/>
      <c r="G28" s="741"/>
      <c r="H28" s="742"/>
    </row>
    <row r="29" spans="2:9" ht="18.75" customHeight="1" x14ac:dyDescent="0.25">
      <c r="B29" s="743" t="s">
        <v>2254</v>
      </c>
      <c r="C29" s="560"/>
      <c r="D29" s="560"/>
      <c r="E29" s="560"/>
      <c r="F29" s="560"/>
      <c r="G29" s="560"/>
      <c r="H29" s="612"/>
    </row>
    <row r="30" spans="2:9" ht="5.25" customHeight="1" x14ac:dyDescent="0.2">
      <c r="B30" s="608"/>
      <c r="C30" s="609"/>
      <c r="D30" s="609"/>
      <c r="E30" s="609"/>
      <c r="F30" s="609"/>
      <c r="G30" s="609"/>
      <c r="H30" s="610"/>
    </row>
    <row r="31" spans="2:9" ht="13.5" customHeight="1" x14ac:dyDescent="0.2"/>
    <row r="32" spans="2:9" ht="27" customHeight="1" x14ac:dyDescent="0.2">
      <c r="B32" s="19" t="s">
        <v>8</v>
      </c>
      <c r="C32" s="19" t="s">
        <v>9</v>
      </c>
      <c r="D32" s="20" t="s">
        <v>10</v>
      </c>
      <c r="E32" s="21" t="s">
        <v>2</v>
      </c>
      <c r="F32" s="21" t="s">
        <v>11</v>
      </c>
      <c r="G32" s="21" t="s">
        <v>3</v>
      </c>
      <c r="H32" s="21" t="s">
        <v>12</v>
      </c>
      <c r="I32" s="21" t="s">
        <v>388</v>
      </c>
    </row>
    <row r="33" spans="2:9" ht="79.5" customHeight="1" x14ac:dyDescent="0.25">
      <c r="B33" s="1"/>
      <c r="C33" s="103" t="str">
        <f>MGrandmother</f>
        <v>Gladys Elizabeth Louisia Murray                                                                           B Sept 27, 1896 - D March 13, 1997</v>
      </c>
      <c r="D33" s="22" t="s">
        <v>1</v>
      </c>
      <c r="E33" s="22" t="str">
        <f>IF(MGMotherBirth&lt;&gt;0,MGMotherBirth,"")</f>
        <v>Sept. 27, 1896</v>
      </c>
      <c r="F33" s="24" t="str">
        <f>IF(MGMotherBirthLoc&lt;&gt;0,MGMotherBirthLoc,"")</f>
        <v>Winnipeg, Manitoba, Canada</v>
      </c>
      <c r="G33" s="25" t="s">
        <v>1289</v>
      </c>
      <c r="H33" s="24" t="str">
        <f>IF(MGMotherDeathLoc&lt;&gt;0,MGMotherDeathLoc,"")</f>
        <v>Winnipeg, Manitoba, Canada</v>
      </c>
      <c r="I33" s="191" t="s">
        <v>833</v>
      </c>
    </row>
    <row r="34" spans="2:9" ht="79.5" customHeight="1" x14ac:dyDescent="0.25">
      <c r="B34" s="1"/>
      <c r="C34" s="101" t="s">
        <v>97</v>
      </c>
      <c r="D34" s="22" t="s">
        <v>0</v>
      </c>
      <c r="E34" s="23" t="s">
        <v>98</v>
      </c>
      <c r="F34" s="24" t="str">
        <f>IF(MGMotherBirthLoc&lt;&gt;0,MGMotherBirthLoc,"")</f>
        <v>Winnipeg, Manitoba, Canada</v>
      </c>
      <c r="G34" s="23" t="s">
        <v>393</v>
      </c>
      <c r="H34" s="24" t="str">
        <f>IF(MGMotherDeathLoc&lt;&gt;0,MGMotherDeathLoc,"")</f>
        <v>Winnipeg, Manitoba, Canada</v>
      </c>
      <c r="I34" s="145"/>
    </row>
    <row r="35" spans="2:9" ht="79.5" customHeight="1" x14ac:dyDescent="0.25">
      <c r="B35" s="1"/>
      <c r="C35" s="101" t="s">
        <v>96</v>
      </c>
      <c r="D35" s="22" t="s">
        <v>1</v>
      </c>
      <c r="E35" s="23" t="s">
        <v>99</v>
      </c>
      <c r="F35" s="24" t="str">
        <f>IF(MGMotherBirthLoc&lt;&gt;0,MGMotherBirthLoc,"")</f>
        <v>Winnipeg, Manitoba, Canada</v>
      </c>
      <c r="G35" s="25" t="s">
        <v>394</v>
      </c>
      <c r="H35" s="24" t="str">
        <f>IF(MGMotherDeathLoc&lt;&gt;0,MGMotherDeathLoc,"")</f>
        <v>Winnipeg, Manitoba, Canada</v>
      </c>
      <c r="I35" s="145"/>
    </row>
    <row r="36" spans="2:9" ht="78.75" customHeight="1" x14ac:dyDescent="0.25">
      <c r="B36" s="107"/>
      <c r="C36" s="115" t="s">
        <v>2332</v>
      </c>
      <c r="D36" s="104" t="s">
        <v>1</v>
      </c>
      <c r="E36" s="105" t="s">
        <v>395</v>
      </c>
      <c r="F36" s="106" t="str">
        <f>IF(MGMotherBirthLoc&lt;&gt;0,MGMotherBirthLoc,"")</f>
        <v>Winnipeg, Manitoba, Canada</v>
      </c>
      <c r="G36" s="105" t="s">
        <v>1248</v>
      </c>
      <c r="H36" s="106" t="str">
        <f>IF(MGMotherDeathLoc&lt;&gt;0,MGMotherDeathLoc,"")</f>
        <v>Winnipeg, Manitoba, Canada</v>
      </c>
      <c r="I36" s="145"/>
    </row>
    <row r="37" spans="2:9" ht="19.5" customHeight="1" x14ac:dyDescent="0.2">
      <c r="C37" s="738"/>
      <c r="D37" s="738"/>
      <c r="E37" s="738"/>
      <c r="F37" s="738"/>
      <c r="G37" s="738"/>
      <c r="H37" s="738"/>
    </row>
    <row r="38" spans="2:9" ht="192" customHeight="1" x14ac:dyDescent="0.2">
      <c r="C38" s="564" t="s">
        <v>2333</v>
      </c>
      <c r="D38" s="564"/>
      <c r="E38" s="564"/>
      <c r="F38" s="564"/>
      <c r="G38" s="564"/>
      <c r="H38" s="564"/>
    </row>
  </sheetData>
  <mergeCells count="24">
    <mergeCell ref="C38:H38"/>
    <mergeCell ref="C37:H37"/>
    <mergeCell ref="B30:H30"/>
    <mergeCell ref="B21:H21"/>
    <mergeCell ref="B25:H25"/>
    <mergeCell ref="B26:H26"/>
    <mergeCell ref="B27:H27"/>
    <mergeCell ref="B28:H28"/>
    <mergeCell ref="B29:H29"/>
    <mergeCell ref="B24:H24"/>
    <mergeCell ref="B22:H22"/>
    <mergeCell ref="C16:D16"/>
    <mergeCell ref="G16:H16"/>
    <mergeCell ref="B10:D10"/>
    <mergeCell ref="F10:H10"/>
    <mergeCell ref="C11:D11"/>
    <mergeCell ref="G11:H11"/>
    <mergeCell ref="C12:D12"/>
    <mergeCell ref="G12:H12"/>
    <mergeCell ref="C13:D13"/>
    <mergeCell ref="G13:H13"/>
    <mergeCell ref="C14:D14"/>
    <mergeCell ref="C15:D15"/>
    <mergeCell ref="G15:H15"/>
  </mergeCells>
  <hyperlinks>
    <hyperlink ref="C33" location="'Maternal Grandparents'!A1" tooltip="Click to view" display="'Maternal Grandparents'!A1" xr:uid="{00000000-0004-0000-0B00-000000000000}"/>
  </hyperlinks>
  <printOptions horizontalCentered="1"/>
  <pageMargins left="0.45" right="0.45" top="0.5" bottom="0.5" header="0.3" footer="0.3"/>
  <pageSetup scale="68" fitToHeight="0" orientation="landscape" r:id="rId1"/>
  <drawing r:id="rId2"/>
  <picture r:id="rId3"/>
  <tableParts count="1">
    <tablePart r:id="rId4"/>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pageSetUpPr fitToPage="1"/>
  </sheetPr>
  <dimension ref="B1:I46"/>
  <sheetViews>
    <sheetView zoomScale="90" zoomScaleNormal="90" workbookViewId="0"/>
  </sheetViews>
  <sheetFormatPr defaultRowHeight="78.75" customHeight="1" x14ac:dyDescent="0.2"/>
  <cols>
    <col min="1" max="1" width="9.125" customWidth="1"/>
    <col min="2" max="2" width="19.5" customWidth="1"/>
    <col min="3" max="3" width="19.625" customWidth="1"/>
    <col min="4" max="4" width="19.75" customWidth="1"/>
    <col min="5" max="5" width="14.625" customWidth="1"/>
    <col min="6" max="6" width="19.5" customWidth="1"/>
    <col min="7" max="8" width="19.625" customWidth="1"/>
    <col min="9" max="9" width="36.25" customWidth="1"/>
    <col min="10" max="10" width="10.125" customWidth="1"/>
    <col min="11" max="11" width="9.625" customWidth="1"/>
  </cols>
  <sheetData>
    <row r="1" spans="2:8" ht="62.25" customHeight="1" x14ac:dyDescent="0.75">
      <c r="B1" s="453" t="s">
        <v>31</v>
      </c>
      <c r="D1" s="13"/>
      <c r="E1" s="128" t="s">
        <v>118</v>
      </c>
    </row>
    <row r="2" spans="2:8" ht="57" customHeight="1" x14ac:dyDescent="0.2">
      <c r="B2" s="14" t="s">
        <v>5</v>
      </c>
      <c r="C2" s="15"/>
      <c r="D2" s="15"/>
      <c r="E2" s="18"/>
      <c r="F2" s="18"/>
      <c r="G2" s="18"/>
      <c r="H2" s="18"/>
    </row>
    <row r="3" spans="2:8" ht="14.25" customHeight="1" x14ac:dyDescent="0.2"/>
    <row r="4" spans="2:8" ht="15" customHeight="1" x14ac:dyDescent="0.2"/>
    <row r="5" spans="2:8" ht="20.25" customHeight="1" x14ac:dyDescent="0.3">
      <c r="B5" s="16" t="s">
        <v>6</v>
      </c>
      <c r="F5" s="16" t="s">
        <v>7</v>
      </c>
    </row>
    <row r="6" spans="2:8" ht="15.75" customHeight="1" x14ac:dyDescent="0.2"/>
    <row r="7" spans="2:8" ht="15.75" customHeight="1" x14ac:dyDescent="0.2"/>
    <row r="8" spans="2:8" ht="15.75" customHeight="1" x14ac:dyDescent="0.2"/>
    <row r="9" spans="2:8" ht="50.25" customHeight="1" x14ac:dyDescent="0.2"/>
    <row r="10" spans="2:8" ht="42" customHeight="1" x14ac:dyDescent="0.2">
      <c r="B10" s="676" t="str">
        <f xml:space="preserve">   "Father:            "        &amp;                    'Family Tree'!K20</f>
        <v>Father:            George Cruickshank                                          B 1794 - D Nov 16, 1868</v>
      </c>
      <c r="C10" s="677"/>
      <c r="D10" s="678"/>
      <c r="F10" s="676" t="str">
        <f xml:space="preserve">    "Mother:                 " &amp;   'Family Tree'!K34</f>
        <v>Mother:                 Elizabeth Jack                                                  B Mar 6, 1792 - D Nov 16, 1867</v>
      </c>
      <c r="G10" s="677"/>
      <c r="H10" s="678"/>
    </row>
    <row r="11" spans="2:8" ht="20.25" customHeight="1" x14ac:dyDescent="0.25">
      <c r="B11" s="6"/>
      <c r="C11" s="550" t="s">
        <v>2</v>
      </c>
      <c r="D11" s="551"/>
      <c r="F11" s="6"/>
      <c r="G11" s="550" t="s">
        <v>2</v>
      </c>
      <c r="H11" s="551"/>
    </row>
    <row r="12" spans="2:8" ht="20.25" customHeight="1" x14ac:dyDescent="0.25">
      <c r="B12" s="6"/>
      <c r="C12" s="552" t="s">
        <v>493</v>
      </c>
      <c r="D12" s="553"/>
      <c r="F12" s="10"/>
      <c r="G12" s="552" t="s">
        <v>475</v>
      </c>
      <c r="H12" s="553"/>
    </row>
    <row r="13" spans="2:8" ht="20.25" customHeight="1" x14ac:dyDescent="0.2">
      <c r="B13" s="6"/>
      <c r="C13" s="562" t="s">
        <v>454</v>
      </c>
      <c r="D13" s="563"/>
      <c r="F13" s="10"/>
      <c r="G13" s="562" t="s">
        <v>455</v>
      </c>
      <c r="H13" s="563"/>
    </row>
    <row r="14" spans="2:8" ht="18" customHeight="1" x14ac:dyDescent="0.25">
      <c r="B14" s="6"/>
      <c r="C14" s="550" t="s">
        <v>3</v>
      </c>
      <c r="D14" s="551"/>
      <c r="F14" s="10"/>
      <c r="G14" s="64" t="s">
        <v>3</v>
      </c>
      <c r="H14" s="65"/>
    </row>
    <row r="15" spans="2:8" ht="47.25" customHeight="1" x14ac:dyDescent="0.2">
      <c r="B15" s="6"/>
      <c r="C15" s="668" t="s">
        <v>2198</v>
      </c>
      <c r="D15" s="669"/>
      <c r="F15" s="6"/>
      <c r="G15" s="750" t="s">
        <v>451</v>
      </c>
      <c r="H15" s="751"/>
    </row>
    <row r="16" spans="2:8" ht="20.25" customHeight="1" x14ac:dyDescent="0.2">
      <c r="B16" s="6"/>
      <c r="C16" s="554" t="s">
        <v>585</v>
      </c>
      <c r="D16" s="555"/>
      <c r="F16" s="6"/>
      <c r="G16" s="554" t="s">
        <v>584</v>
      </c>
      <c r="H16" s="555"/>
    </row>
    <row r="17" spans="2:8" ht="5.25" customHeight="1" x14ac:dyDescent="0.2">
      <c r="B17" s="7"/>
      <c r="C17" s="8"/>
      <c r="D17" s="9"/>
      <c r="F17" s="7"/>
      <c r="G17" s="8"/>
      <c r="H17" s="11"/>
    </row>
    <row r="18" spans="2:8" ht="12" customHeight="1" x14ac:dyDescent="0.2"/>
    <row r="19" spans="2:8" ht="9" customHeight="1" x14ac:dyDescent="0.2">
      <c r="B19" s="5"/>
      <c r="C19" s="5"/>
      <c r="D19" s="5"/>
      <c r="E19" s="5"/>
      <c r="F19" s="5"/>
      <c r="G19" s="5"/>
      <c r="H19" s="5"/>
    </row>
    <row r="20" spans="2:8" ht="27" customHeight="1" x14ac:dyDescent="0.25">
      <c r="B20" s="198" t="s">
        <v>4</v>
      </c>
      <c r="C20" s="199"/>
      <c r="D20" s="199"/>
      <c r="E20" s="199"/>
      <c r="F20" s="199"/>
      <c r="G20" s="199"/>
      <c r="H20" s="201"/>
    </row>
    <row r="21" spans="2:8" ht="18.75" customHeight="1" x14ac:dyDescent="0.25">
      <c r="B21" s="599"/>
      <c r="C21" s="600"/>
      <c r="D21" s="600"/>
      <c r="E21" s="600"/>
      <c r="F21" s="600"/>
      <c r="G21" s="600"/>
      <c r="H21" s="601"/>
    </row>
    <row r="22" spans="2:8" s="1" customFormat="1" ht="53.25" customHeight="1" x14ac:dyDescent="0.2">
      <c r="B22" s="569" t="s">
        <v>2202</v>
      </c>
      <c r="C22" s="570"/>
      <c r="D22" s="570"/>
      <c r="E22" s="570"/>
      <c r="F22" s="570"/>
      <c r="G22" s="570"/>
      <c r="H22" s="571"/>
    </row>
    <row r="23" spans="2:8" ht="66.75" customHeight="1" x14ac:dyDescent="0.2">
      <c r="B23" s="556" t="s">
        <v>2379</v>
      </c>
      <c r="C23" s="557"/>
      <c r="D23" s="557"/>
      <c r="E23" s="557"/>
      <c r="F23" s="557"/>
      <c r="G23" s="557"/>
      <c r="H23" s="558"/>
    </row>
    <row r="24" spans="2:8" ht="82.5" customHeight="1" x14ac:dyDescent="0.2">
      <c r="B24" s="556" t="s">
        <v>2381</v>
      </c>
      <c r="C24" s="557"/>
      <c r="D24" s="557"/>
      <c r="E24" s="557"/>
      <c r="F24" s="557"/>
      <c r="G24" s="557"/>
      <c r="H24" s="558"/>
    </row>
    <row r="25" spans="2:8" ht="18.75" customHeight="1" x14ac:dyDescent="0.2">
      <c r="B25" s="755"/>
      <c r="C25" s="756"/>
      <c r="D25" s="756"/>
      <c r="E25" s="756"/>
      <c r="F25" s="756"/>
      <c r="G25" s="756"/>
      <c r="H25" s="757"/>
    </row>
    <row r="26" spans="2:8" s="1" customFormat="1" ht="42" customHeight="1" x14ac:dyDescent="0.2">
      <c r="B26" s="569" t="s">
        <v>1515</v>
      </c>
      <c r="C26" s="650"/>
      <c r="D26" s="650"/>
      <c r="E26" s="650"/>
      <c r="F26" s="650"/>
      <c r="G26" s="650"/>
      <c r="H26" s="706"/>
    </row>
    <row r="27" spans="2:8" s="1" customFormat="1" ht="42" customHeight="1" x14ac:dyDescent="0.2">
      <c r="B27" s="569" t="s">
        <v>2199</v>
      </c>
      <c r="C27" s="570"/>
      <c r="D27" s="570"/>
      <c r="E27" s="570"/>
      <c r="F27" s="570"/>
      <c r="G27" s="570"/>
      <c r="H27" s="571"/>
    </row>
    <row r="28" spans="2:8" s="1" customFormat="1" ht="18.75" customHeight="1" x14ac:dyDescent="0.2">
      <c r="B28" s="569"/>
      <c r="C28" s="570"/>
      <c r="D28" s="570"/>
      <c r="E28" s="570"/>
      <c r="F28" s="570"/>
      <c r="G28" s="570"/>
      <c r="H28" s="571"/>
    </row>
    <row r="29" spans="2:8" s="1" customFormat="1" ht="66.75" customHeight="1" x14ac:dyDescent="0.2">
      <c r="B29" s="569" t="s">
        <v>2200</v>
      </c>
      <c r="C29" s="570"/>
      <c r="D29" s="570"/>
      <c r="E29" s="570"/>
      <c r="F29" s="570"/>
      <c r="G29" s="570"/>
      <c r="H29" s="571"/>
    </row>
    <row r="30" spans="2:8" s="1" customFormat="1" ht="39" customHeight="1" x14ac:dyDescent="0.2">
      <c r="B30" s="569" t="s">
        <v>1514</v>
      </c>
      <c r="C30" s="570"/>
      <c r="D30" s="570"/>
      <c r="E30" s="570"/>
      <c r="F30" s="570"/>
      <c r="G30" s="570"/>
      <c r="H30" s="571"/>
    </row>
    <row r="31" spans="2:8" s="1" customFormat="1" ht="15" customHeight="1" x14ac:dyDescent="0.2">
      <c r="B31" s="760"/>
      <c r="C31" s="761"/>
      <c r="D31" s="761"/>
      <c r="E31" s="761"/>
      <c r="F31" s="761"/>
      <c r="G31" s="761"/>
      <c r="H31" s="762"/>
    </row>
    <row r="32" spans="2:8" ht="22.5" customHeight="1" x14ac:dyDescent="0.2"/>
    <row r="33" spans="2:9" ht="27" customHeight="1" x14ac:dyDescent="0.2">
      <c r="B33" s="19" t="s">
        <v>8</v>
      </c>
      <c r="C33" s="19" t="s">
        <v>9</v>
      </c>
      <c r="D33" s="20" t="s">
        <v>10</v>
      </c>
      <c r="E33" s="21" t="s">
        <v>2</v>
      </c>
      <c r="F33" s="21" t="s">
        <v>11</v>
      </c>
      <c r="G33" s="21" t="s">
        <v>3</v>
      </c>
      <c r="H33" s="21" t="s">
        <v>12</v>
      </c>
      <c r="I33" s="21" t="s">
        <v>388</v>
      </c>
    </row>
    <row r="34" spans="2:9" s="1" customFormat="1" ht="75" customHeight="1" x14ac:dyDescent="0.2">
      <c r="C34" s="120" t="s">
        <v>1516</v>
      </c>
      <c r="D34" s="22" t="s">
        <v>1</v>
      </c>
      <c r="E34" s="23" t="s">
        <v>453</v>
      </c>
      <c r="F34" s="24" t="s">
        <v>454</v>
      </c>
      <c r="G34" s="355" t="s">
        <v>1512</v>
      </c>
      <c r="H34" s="24" t="s">
        <v>583</v>
      </c>
      <c r="I34" s="166"/>
    </row>
    <row r="35" spans="2:9" s="1" customFormat="1" ht="72.75" customHeight="1" x14ac:dyDescent="0.2">
      <c r="C35" s="124" t="s">
        <v>1517</v>
      </c>
      <c r="D35" s="66" t="s">
        <v>0</v>
      </c>
      <c r="E35" s="67" t="s">
        <v>587</v>
      </c>
      <c r="F35" s="147" t="s">
        <v>534</v>
      </c>
      <c r="G35" s="94" t="s">
        <v>588</v>
      </c>
      <c r="H35" s="147" t="s">
        <v>589</v>
      </c>
      <c r="I35" s="149"/>
    </row>
    <row r="36" spans="2:9" s="1" customFormat="1" ht="67.5" customHeight="1" x14ac:dyDescent="0.2">
      <c r="C36" s="122" t="s">
        <v>1519</v>
      </c>
      <c r="D36" s="104" t="s">
        <v>1</v>
      </c>
      <c r="E36" s="112" t="s">
        <v>1513</v>
      </c>
      <c r="F36" s="106" t="s">
        <v>85</v>
      </c>
      <c r="G36" s="112" t="s">
        <v>462</v>
      </c>
      <c r="H36" s="106" t="s">
        <v>463</v>
      </c>
      <c r="I36" s="205"/>
    </row>
    <row r="37" spans="2:9" ht="78.75" customHeight="1" x14ac:dyDescent="0.2">
      <c r="C37" s="120" t="s">
        <v>1518</v>
      </c>
      <c r="D37" s="22" t="s">
        <v>0</v>
      </c>
      <c r="E37" s="108" t="s">
        <v>457</v>
      </c>
      <c r="F37" s="24" t="s">
        <v>454</v>
      </c>
      <c r="G37" s="25" t="s">
        <v>458</v>
      </c>
      <c r="H37" s="24" t="s">
        <v>459</v>
      </c>
      <c r="I37" s="236"/>
    </row>
    <row r="38" spans="2:9" ht="77.25" customHeight="1" x14ac:dyDescent="0.2">
      <c r="C38" s="122" t="s">
        <v>1520</v>
      </c>
      <c r="D38" s="104" t="s">
        <v>1</v>
      </c>
      <c r="E38" s="112" t="s">
        <v>460</v>
      </c>
      <c r="F38" s="106" t="s">
        <v>459</v>
      </c>
      <c r="G38" s="358" t="s">
        <v>461</v>
      </c>
      <c r="H38" s="106" t="s">
        <v>459</v>
      </c>
      <c r="I38" s="203"/>
    </row>
    <row r="39" spans="2:9" ht="93.75" customHeight="1" x14ac:dyDescent="0.2">
      <c r="C39" s="623" t="s">
        <v>1521</v>
      </c>
      <c r="D39" s="666"/>
      <c r="E39" s="666"/>
      <c r="F39" s="666"/>
      <c r="G39" s="666"/>
      <c r="H39" s="666"/>
      <c r="I39" s="356"/>
    </row>
    <row r="40" spans="2:9" ht="172.5" customHeight="1" x14ac:dyDescent="0.2">
      <c r="C40" s="758" t="s">
        <v>1522</v>
      </c>
      <c r="D40" s="759"/>
      <c r="E40" s="759"/>
      <c r="F40" s="759"/>
      <c r="G40" s="759"/>
      <c r="H40" s="759"/>
      <c r="I40" s="357" t="s">
        <v>590</v>
      </c>
    </row>
    <row r="41" spans="2:9" ht="76.5" customHeight="1" x14ac:dyDescent="0.2">
      <c r="C41" s="752" t="s">
        <v>1526</v>
      </c>
      <c r="D41" s="753"/>
      <c r="E41" s="753"/>
      <c r="F41" s="753"/>
      <c r="G41" s="753"/>
      <c r="H41" s="753"/>
      <c r="I41" s="149"/>
    </row>
    <row r="42" spans="2:9" ht="100.5" customHeight="1" x14ac:dyDescent="0.2">
      <c r="C42" s="754" t="s">
        <v>1523</v>
      </c>
      <c r="D42" s="738"/>
      <c r="E42" s="738"/>
      <c r="F42" s="738"/>
      <c r="G42" s="738"/>
      <c r="H42" s="738"/>
      <c r="I42" s="158"/>
    </row>
    <row r="43" spans="2:9" ht="198.75" customHeight="1" x14ac:dyDescent="0.2">
      <c r="C43" s="667" t="s">
        <v>1524</v>
      </c>
      <c r="D43" s="476"/>
      <c r="E43" s="476"/>
      <c r="F43" s="476"/>
      <c r="G43" s="476"/>
      <c r="H43" s="476"/>
      <c r="I43" s="158"/>
    </row>
    <row r="44" spans="2:9" ht="101.25" customHeight="1" x14ac:dyDescent="0.2">
      <c r="C44" s="667" t="s">
        <v>1525</v>
      </c>
      <c r="D44" s="476"/>
      <c r="E44" s="476"/>
      <c r="F44" s="476"/>
      <c r="G44" s="476"/>
      <c r="H44" s="476"/>
      <c r="I44" s="158"/>
    </row>
    <row r="45" spans="2:9" ht="46.5" customHeight="1" x14ac:dyDescent="0.2">
      <c r="C45" s="667" t="s">
        <v>2380</v>
      </c>
      <c r="D45" s="476"/>
      <c r="E45" s="476"/>
      <c r="F45" s="476"/>
      <c r="G45" s="476"/>
      <c r="H45" s="476"/>
    </row>
    <row r="46" spans="2:9" s="1" customFormat="1" ht="56.25" customHeight="1" x14ac:dyDescent="0.2">
      <c r="C46" s="749" t="s">
        <v>1527</v>
      </c>
      <c r="D46" s="496"/>
      <c r="E46" s="496"/>
      <c r="F46" s="496"/>
      <c r="G46" s="496"/>
      <c r="H46" s="496"/>
    </row>
  </sheetData>
  <mergeCells count="32">
    <mergeCell ref="B23:H23"/>
    <mergeCell ref="B24:H24"/>
    <mergeCell ref="B25:H25"/>
    <mergeCell ref="B26:H26"/>
    <mergeCell ref="C40:H40"/>
    <mergeCell ref="B31:H31"/>
    <mergeCell ref="B29:H29"/>
    <mergeCell ref="B30:H30"/>
    <mergeCell ref="B27:H27"/>
    <mergeCell ref="B21:H21"/>
    <mergeCell ref="B10:D10"/>
    <mergeCell ref="F10:H10"/>
    <mergeCell ref="C11:D11"/>
    <mergeCell ref="G11:H11"/>
    <mergeCell ref="C12:D12"/>
    <mergeCell ref="G12:H12"/>
    <mergeCell ref="B22:H22"/>
    <mergeCell ref="C46:H46"/>
    <mergeCell ref="B28:H28"/>
    <mergeCell ref="C13:D13"/>
    <mergeCell ref="G13:H13"/>
    <mergeCell ref="C14:D14"/>
    <mergeCell ref="C15:D15"/>
    <mergeCell ref="G15:H15"/>
    <mergeCell ref="C41:H41"/>
    <mergeCell ref="C39:H39"/>
    <mergeCell ref="C44:H44"/>
    <mergeCell ref="C45:H45"/>
    <mergeCell ref="C16:D16"/>
    <mergeCell ref="G16:H16"/>
    <mergeCell ref="C42:H42"/>
    <mergeCell ref="C43:H43"/>
  </mergeCells>
  <hyperlinks>
    <hyperlink ref="C46" r:id="rId1" display="(ref 15, 38, 39, 40, 76)                                                  Married (or not) Charles Kerr and had daughter Helen Kerr (B: July 26, 1860 in New Deer - D: August 6, 1934 in Gamrie, Banff County). Married John Mackie. Click HERE for more inform" xr:uid="{78AAC05F-3B89-4152-B9D4-45B6ABC777D3}"/>
  </hyperlinks>
  <pageMargins left="0.7" right="0.7" top="0.75" bottom="0.75" header="0.3" footer="0.3"/>
  <pageSetup scale="46" fitToHeight="0" orientation="portrait" r:id="rId2"/>
  <drawing r:id="rId3"/>
  <tableParts count="1">
    <tablePart r:id="rId4"/>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77F5C2-4AA5-4985-A80E-DE79E4B91188}">
  <sheetPr>
    <tabColor theme="7"/>
  </sheetPr>
  <dimension ref="A1:K134"/>
  <sheetViews>
    <sheetView zoomScale="89" zoomScaleNormal="89" workbookViewId="0">
      <selection activeCell="B1" sqref="B1"/>
    </sheetView>
  </sheetViews>
  <sheetFormatPr defaultRowHeight="78.75" customHeight="1" x14ac:dyDescent="0.2"/>
  <cols>
    <col min="1" max="1" width="9.125" customWidth="1"/>
    <col min="2" max="2" width="19.5" customWidth="1"/>
    <col min="3" max="3" width="19.625" customWidth="1"/>
    <col min="4" max="4" width="19.75" customWidth="1"/>
    <col min="5" max="5" width="14.625" customWidth="1"/>
    <col min="6" max="6" width="19.5" customWidth="1"/>
    <col min="7" max="8" width="19.625" customWidth="1"/>
    <col min="9" max="9" width="36.25" customWidth="1"/>
    <col min="10" max="10" width="11.25" customWidth="1"/>
    <col min="11" max="11" width="9.625" customWidth="1"/>
  </cols>
  <sheetData>
    <row r="1" spans="2:8" ht="62.25" customHeight="1" x14ac:dyDescent="0.75">
      <c r="B1" s="17" t="s">
        <v>31</v>
      </c>
      <c r="C1" s="13"/>
      <c r="D1" s="13"/>
      <c r="E1" s="128" t="s">
        <v>118</v>
      </c>
    </row>
    <row r="2" spans="2:8" ht="57" customHeight="1" x14ac:dyDescent="0.2">
      <c r="B2" s="14" t="s">
        <v>5</v>
      </c>
      <c r="C2" s="15"/>
      <c r="D2" s="15"/>
      <c r="E2" s="18"/>
      <c r="F2" s="18"/>
      <c r="G2" s="18"/>
      <c r="H2" s="18"/>
    </row>
    <row r="3" spans="2:8" ht="14.25" customHeight="1" x14ac:dyDescent="0.2"/>
    <row r="4" spans="2:8" ht="15" customHeight="1" x14ac:dyDescent="0.2"/>
    <row r="5" spans="2:8" ht="20.25" customHeight="1" x14ac:dyDescent="0.3">
      <c r="B5" s="16" t="s">
        <v>6</v>
      </c>
      <c r="F5" s="16" t="s">
        <v>7</v>
      </c>
    </row>
    <row r="6" spans="2:8" ht="15.75" customHeight="1" x14ac:dyDescent="0.2"/>
    <row r="7" spans="2:8" ht="15.75" customHeight="1" x14ac:dyDescent="0.2"/>
    <row r="8" spans="2:8" ht="15.75" customHeight="1" x14ac:dyDescent="0.2"/>
    <row r="9" spans="2:8" ht="50.25" customHeight="1" x14ac:dyDescent="0.2"/>
    <row r="10" spans="2:8" ht="42" customHeight="1" x14ac:dyDescent="0.2">
      <c r="B10" s="676" t="str">
        <f xml:space="preserve">   "Father:            "        &amp;                    'Family Tree'!K244</f>
        <v>Father:            David Henry Magee                                                                                                                                                      B approx 1819 - D Aug 2, 1864</v>
      </c>
      <c r="C10" s="677"/>
      <c r="D10" s="678"/>
      <c r="F10" s="676" t="str">
        <f xml:space="preserve">    "Mother:                 " &amp;   'Family Tree'!K251</f>
        <v>Mother:                 Martha Latimer                                                                                             B app 1814 to 1817-D Apr 11, 1881</v>
      </c>
      <c r="G10" s="677"/>
      <c r="H10" s="678"/>
    </row>
    <row r="11" spans="2:8" ht="20.25" customHeight="1" x14ac:dyDescent="0.25">
      <c r="B11" s="6"/>
      <c r="C11" s="550" t="s">
        <v>2</v>
      </c>
      <c r="D11" s="551"/>
      <c r="F11" s="6"/>
      <c r="G11" s="550" t="s">
        <v>2</v>
      </c>
      <c r="H11" s="551"/>
    </row>
    <row r="12" spans="2:8" ht="20.25" customHeight="1" x14ac:dyDescent="0.25">
      <c r="B12" s="6"/>
      <c r="C12" s="683"/>
      <c r="D12" s="684"/>
      <c r="F12" s="10"/>
      <c r="G12" s="683" t="s">
        <v>842</v>
      </c>
      <c r="H12" s="684"/>
    </row>
    <row r="13" spans="2:8" ht="38.25" customHeight="1" x14ac:dyDescent="0.2">
      <c r="B13" s="6"/>
      <c r="C13" s="562" t="s">
        <v>777</v>
      </c>
      <c r="D13" s="563"/>
      <c r="F13" s="10"/>
      <c r="G13" s="562" t="s">
        <v>783</v>
      </c>
      <c r="H13" s="563"/>
    </row>
    <row r="14" spans="2:8" ht="18" customHeight="1" x14ac:dyDescent="0.25">
      <c r="B14" s="6"/>
      <c r="C14" s="550" t="s">
        <v>3</v>
      </c>
      <c r="D14" s="551"/>
      <c r="F14" s="10"/>
      <c r="G14" s="64" t="s">
        <v>3</v>
      </c>
      <c r="H14" s="65"/>
    </row>
    <row r="15" spans="2:8" ht="20.25" customHeight="1" x14ac:dyDescent="0.25">
      <c r="B15" s="6"/>
      <c r="C15" s="769" t="s">
        <v>775</v>
      </c>
      <c r="D15" s="770"/>
      <c r="F15" s="6"/>
      <c r="G15" s="683" t="s">
        <v>773</v>
      </c>
      <c r="H15" s="684"/>
    </row>
    <row r="16" spans="2:8" ht="20.25" customHeight="1" x14ac:dyDescent="0.2">
      <c r="B16" s="6"/>
      <c r="C16" s="771" t="s">
        <v>774</v>
      </c>
      <c r="D16" s="772"/>
      <c r="F16" s="6"/>
      <c r="G16" s="771" t="s">
        <v>774</v>
      </c>
      <c r="H16" s="772"/>
    </row>
    <row r="17" spans="1:9" ht="5.25" customHeight="1" x14ac:dyDescent="0.2">
      <c r="B17" s="7"/>
      <c r="C17" s="8"/>
      <c r="D17" s="9"/>
      <c r="F17" s="7"/>
      <c r="G17" s="8"/>
      <c r="H17" s="11"/>
    </row>
    <row r="18" spans="1:9" ht="12" customHeight="1" x14ac:dyDescent="0.2"/>
    <row r="19" spans="1:9" ht="9" customHeight="1" x14ac:dyDescent="0.2">
      <c r="B19" s="5"/>
      <c r="C19" s="5"/>
      <c r="D19" s="5"/>
      <c r="E19" s="5"/>
      <c r="F19" s="5"/>
      <c r="G19" s="5"/>
      <c r="H19" s="5"/>
    </row>
    <row r="20" spans="1:9" ht="27" customHeight="1" x14ac:dyDescent="0.25">
      <c r="B20" s="198" t="s">
        <v>4</v>
      </c>
      <c r="C20" s="199"/>
      <c r="D20" s="199"/>
      <c r="E20" s="199"/>
      <c r="F20" s="199"/>
      <c r="G20" s="199"/>
      <c r="H20" s="201"/>
    </row>
    <row r="21" spans="1:9" s="1" customFormat="1" ht="40.5" customHeight="1" x14ac:dyDescent="0.2">
      <c r="B21" s="569" t="s">
        <v>843</v>
      </c>
      <c r="C21" s="650"/>
      <c r="D21" s="650"/>
      <c r="E21" s="650"/>
      <c r="F21" s="650"/>
      <c r="G21" s="650"/>
      <c r="H21" s="706"/>
    </row>
    <row r="22" spans="1:9" s="1" customFormat="1" ht="40.5" customHeight="1" x14ac:dyDescent="0.2">
      <c r="B22" s="569" t="s">
        <v>913</v>
      </c>
      <c r="C22" s="586"/>
      <c r="D22" s="586"/>
      <c r="E22" s="586"/>
      <c r="F22" s="586"/>
      <c r="G22" s="586"/>
      <c r="H22" s="587"/>
    </row>
    <row r="23" spans="1:9" s="1" customFormat="1" ht="44.25" customHeight="1" x14ac:dyDescent="0.2">
      <c r="B23" s="569" t="s">
        <v>885</v>
      </c>
      <c r="C23" s="650"/>
      <c r="D23" s="650"/>
      <c r="E23" s="650"/>
      <c r="F23" s="650"/>
      <c r="G23" s="650"/>
      <c r="H23" s="706"/>
    </row>
    <row r="24" spans="1:9" s="1" customFormat="1" ht="44.25" customHeight="1" x14ac:dyDescent="0.2">
      <c r="B24" s="569" t="s">
        <v>966</v>
      </c>
      <c r="C24" s="586"/>
      <c r="D24" s="586"/>
      <c r="E24" s="586"/>
      <c r="F24" s="586"/>
      <c r="G24" s="586"/>
      <c r="H24" s="587"/>
    </row>
    <row r="25" spans="1:9" s="1" customFormat="1" ht="73.5" customHeight="1" x14ac:dyDescent="0.2">
      <c r="B25" s="569" t="s">
        <v>994</v>
      </c>
      <c r="C25" s="586"/>
      <c r="D25" s="586"/>
      <c r="E25" s="586"/>
      <c r="F25" s="586"/>
      <c r="G25" s="586"/>
      <c r="H25" s="587"/>
      <c r="I25" s="1" t="s">
        <v>975</v>
      </c>
    </row>
    <row r="26" spans="1:9" ht="127.5" customHeight="1" x14ac:dyDescent="0.2">
      <c r="B26" s="569" t="s">
        <v>995</v>
      </c>
      <c r="C26" s="650"/>
      <c r="D26" s="650"/>
      <c r="E26" s="650"/>
      <c r="F26" s="650"/>
      <c r="G26" s="650"/>
      <c r="H26" s="706"/>
      <c r="I26" s="273" t="s">
        <v>974</v>
      </c>
    </row>
    <row r="27" spans="1:9" ht="50.25" customHeight="1" x14ac:dyDescent="0.2">
      <c r="B27" s="569" t="s">
        <v>988</v>
      </c>
      <c r="C27" s="586"/>
      <c r="D27" s="586"/>
      <c r="E27" s="586"/>
      <c r="F27" s="586"/>
      <c r="G27" s="586"/>
      <c r="H27" s="587"/>
      <c r="I27" s="273" t="s">
        <v>974</v>
      </c>
    </row>
    <row r="28" spans="1:9" ht="60.75" customHeight="1" x14ac:dyDescent="0.2">
      <c r="B28" s="569" t="s">
        <v>1029</v>
      </c>
      <c r="C28" s="586"/>
      <c r="D28" s="586"/>
      <c r="E28" s="586"/>
      <c r="F28" s="586"/>
      <c r="G28" s="586"/>
      <c r="H28" s="587"/>
      <c r="I28" s="273" t="s">
        <v>974</v>
      </c>
    </row>
    <row r="29" spans="1:9" ht="62.25" customHeight="1" x14ac:dyDescent="0.2">
      <c r="B29" s="569" t="s">
        <v>996</v>
      </c>
      <c r="C29" s="586"/>
      <c r="D29" s="586"/>
      <c r="E29" s="586"/>
      <c r="F29" s="586"/>
      <c r="G29" s="586"/>
      <c r="H29" s="587"/>
      <c r="I29" s="273" t="s">
        <v>974</v>
      </c>
    </row>
    <row r="30" spans="1:9" ht="53.25" customHeight="1" x14ac:dyDescent="0.2">
      <c r="B30" s="697" t="s">
        <v>989</v>
      </c>
      <c r="C30" s="586"/>
      <c r="D30" s="586"/>
      <c r="E30" s="586"/>
      <c r="F30" s="586"/>
      <c r="G30" s="586"/>
      <c r="H30" s="587"/>
      <c r="I30" s="273" t="s">
        <v>974</v>
      </c>
    </row>
    <row r="31" spans="1:9" ht="88.5" customHeight="1" x14ac:dyDescent="0.2">
      <c r="B31" s="697" t="s">
        <v>997</v>
      </c>
      <c r="C31" s="586"/>
      <c r="D31" s="586"/>
      <c r="E31" s="586"/>
      <c r="F31" s="586"/>
      <c r="G31" s="586"/>
      <c r="H31" s="587"/>
      <c r="I31" s="273" t="s">
        <v>974</v>
      </c>
    </row>
    <row r="32" spans="1:9" ht="91.5" customHeight="1" x14ac:dyDescent="0.2">
      <c r="A32" s="1"/>
      <c r="B32" s="569" t="s">
        <v>998</v>
      </c>
      <c r="C32" s="650"/>
      <c r="D32" s="650"/>
      <c r="E32" s="650"/>
      <c r="F32" s="650"/>
      <c r="G32" s="650"/>
      <c r="H32" s="706"/>
      <c r="I32" s="301" t="s">
        <v>974</v>
      </c>
    </row>
    <row r="33" spans="2:11" s="1" customFormat="1" ht="64.5" customHeight="1" x14ac:dyDescent="0.2">
      <c r="B33" s="579" t="s">
        <v>999</v>
      </c>
      <c r="C33" s="496"/>
      <c r="D33" s="496"/>
      <c r="E33" s="496"/>
      <c r="F33" s="496"/>
      <c r="G33" s="496"/>
      <c r="H33" s="526"/>
      <c r="I33" s="300" t="s">
        <v>963</v>
      </c>
    </row>
    <row r="34" spans="2:11" ht="18.75" customHeight="1" x14ac:dyDescent="0.25">
      <c r="B34" s="599"/>
      <c r="C34" s="729"/>
      <c r="D34" s="729"/>
      <c r="E34" s="729"/>
      <c r="F34" s="729"/>
      <c r="G34" s="729"/>
      <c r="H34" s="730"/>
    </row>
    <row r="35" spans="2:11" ht="49.5" customHeight="1" x14ac:dyDescent="0.2">
      <c r="B35" s="773" t="s">
        <v>1006</v>
      </c>
      <c r="C35" s="583"/>
      <c r="D35" s="583"/>
      <c r="E35" s="583"/>
      <c r="F35" s="583"/>
      <c r="G35" s="583"/>
      <c r="H35" s="584"/>
      <c r="I35" s="301" t="s">
        <v>974</v>
      </c>
    </row>
    <row r="36" spans="2:11" ht="20.100000000000001" customHeight="1" x14ac:dyDescent="0.2">
      <c r="B36" s="773"/>
      <c r="C36" s="583"/>
      <c r="D36" s="583"/>
      <c r="E36" s="583"/>
      <c r="F36" s="583"/>
      <c r="G36" s="583"/>
      <c r="H36" s="584"/>
    </row>
    <row r="37" spans="2:11" ht="13.5" customHeight="1" x14ac:dyDescent="0.2"/>
    <row r="38" spans="2:11" ht="27" customHeight="1" x14ac:dyDescent="0.2">
      <c r="B38" s="19" t="s">
        <v>8</v>
      </c>
      <c r="C38" s="19" t="s">
        <v>9</v>
      </c>
      <c r="D38" s="20" t="s">
        <v>10</v>
      </c>
      <c r="E38" s="21" t="s">
        <v>2</v>
      </c>
      <c r="F38" s="21" t="s">
        <v>11</v>
      </c>
      <c r="G38" s="21" t="s">
        <v>3</v>
      </c>
      <c r="H38" s="21" t="s">
        <v>12</v>
      </c>
      <c r="I38" s="21" t="s">
        <v>388</v>
      </c>
    </row>
    <row r="39" spans="2:11" s="1" customFormat="1" ht="78.75" customHeight="1" x14ac:dyDescent="0.2">
      <c r="C39" s="120" t="s">
        <v>748</v>
      </c>
      <c r="D39" s="22" t="s">
        <v>745</v>
      </c>
      <c r="E39" s="23" t="s">
        <v>772</v>
      </c>
      <c r="F39" s="24" t="s">
        <v>749</v>
      </c>
      <c r="G39" s="25" t="s">
        <v>771</v>
      </c>
      <c r="H39" s="24" t="s">
        <v>1063</v>
      </c>
      <c r="I39" s="166" t="s">
        <v>971</v>
      </c>
    </row>
    <row r="40" spans="2:11" s="1" customFormat="1" ht="78.75" customHeight="1" x14ac:dyDescent="0.2">
      <c r="C40" s="120" t="s">
        <v>750</v>
      </c>
      <c r="D40" s="22" t="s">
        <v>746</v>
      </c>
      <c r="E40" s="108" t="s">
        <v>751</v>
      </c>
      <c r="F40" s="24" t="s">
        <v>770</v>
      </c>
      <c r="G40" s="186"/>
      <c r="H40" s="185"/>
      <c r="I40" s="236" t="s">
        <v>792</v>
      </c>
      <c r="K40" s="269"/>
    </row>
    <row r="41" spans="2:11" s="1" customFormat="1" ht="102" customHeight="1" x14ac:dyDescent="0.2">
      <c r="C41" s="124" t="s">
        <v>786</v>
      </c>
      <c r="D41" s="66" t="s">
        <v>746</v>
      </c>
      <c r="E41" s="146" t="s">
        <v>904</v>
      </c>
      <c r="F41" s="24" t="s">
        <v>987</v>
      </c>
      <c r="G41" s="94" t="s">
        <v>752</v>
      </c>
      <c r="H41" s="147" t="s">
        <v>753</v>
      </c>
      <c r="I41" s="149" t="s">
        <v>794</v>
      </c>
    </row>
    <row r="42" spans="2:11" s="1" customFormat="1" ht="78.75" customHeight="1" x14ac:dyDescent="0.2">
      <c r="C42" s="120" t="s">
        <v>735</v>
      </c>
      <c r="D42" s="22" t="s">
        <v>745</v>
      </c>
      <c r="E42" s="23" t="s">
        <v>128</v>
      </c>
      <c r="F42" s="24" t="s">
        <v>770</v>
      </c>
      <c r="G42" s="25" t="s">
        <v>747</v>
      </c>
      <c r="H42" s="24"/>
      <c r="I42" s="293" t="s">
        <v>892</v>
      </c>
    </row>
    <row r="43" spans="2:11" s="1" customFormat="1" ht="78.75" customHeight="1" x14ac:dyDescent="0.2">
      <c r="C43" s="124" t="s">
        <v>779</v>
      </c>
      <c r="D43" s="66" t="s">
        <v>745</v>
      </c>
      <c r="E43" s="67" t="s">
        <v>791</v>
      </c>
      <c r="F43" s="147" t="s">
        <v>81</v>
      </c>
      <c r="G43" s="94"/>
      <c r="H43" s="147"/>
      <c r="I43" s="149"/>
    </row>
    <row r="44" spans="2:11" ht="78.75" customHeight="1" x14ac:dyDescent="0.2">
      <c r="C44" s="124" t="s">
        <v>744</v>
      </c>
      <c r="D44" s="66" t="s">
        <v>746</v>
      </c>
      <c r="E44" s="67" t="s">
        <v>886</v>
      </c>
      <c r="F44" s="24" t="s">
        <v>82</v>
      </c>
      <c r="G44" s="94" t="s">
        <v>778</v>
      </c>
      <c r="H44" s="147" t="s">
        <v>887</v>
      </c>
      <c r="I44" s="278" t="s">
        <v>891</v>
      </c>
    </row>
    <row r="45" spans="2:11" ht="21" customHeight="1" x14ac:dyDescent="0.2">
      <c r="C45" s="774"/>
      <c r="D45" s="775"/>
      <c r="E45" s="775"/>
      <c r="F45" s="775"/>
      <c r="G45" s="775"/>
      <c r="H45" s="775"/>
      <c r="I45" s="149"/>
    </row>
    <row r="46" spans="2:11" ht="139.5" customHeight="1" x14ac:dyDescent="0.2">
      <c r="C46" s="667" t="s">
        <v>1015</v>
      </c>
      <c r="D46" s="476"/>
      <c r="E46" s="476"/>
      <c r="F46" s="476"/>
      <c r="G46" s="476"/>
      <c r="H46" s="476"/>
      <c r="I46" s="232" t="s">
        <v>972</v>
      </c>
      <c r="J46" s="302" t="s">
        <v>973</v>
      </c>
    </row>
    <row r="47" spans="2:11" ht="40.5" customHeight="1" x14ac:dyDescent="0.2">
      <c r="C47" s="667" t="s">
        <v>1025</v>
      </c>
      <c r="D47" s="476"/>
      <c r="E47" s="476"/>
      <c r="F47" s="476"/>
      <c r="G47" s="476"/>
      <c r="H47" s="476"/>
      <c r="I47" s="232"/>
      <c r="J47" s="166"/>
    </row>
    <row r="48" spans="2:11" ht="40.5" customHeight="1" x14ac:dyDescent="0.2">
      <c r="C48" s="667" t="s">
        <v>1065</v>
      </c>
      <c r="D48" s="476"/>
      <c r="E48" s="476"/>
      <c r="F48" s="476"/>
      <c r="G48" s="476"/>
      <c r="H48" s="476"/>
      <c r="I48" s="232"/>
      <c r="J48" s="166"/>
    </row>
    <row r="49" spans="3:10" ht="20.100000000000001" customHeight="1" x14ac:dyDescent="0.2">
      <c r="C49" s="292"/>
      <c r="D49" s="158"/>
      <c r="E49" s="158"/>
      <c r="F49" s="158"/>
      <c r="G49" s="158"/>
      <c r="H49" s="158"/>
      <c r="I49" s="232"/>
      <c r="J49" s="166"/>
    </row>
    <row r="50" spans="3:10" ht="109.5" customHeight="1" x14ac:dyDescent="0.2">
      <c r="C50" s="667" t="s">
        <v>1066</v>
      </c>
      <c r="D50" s="476"/>
      <c r="E50" s="476"/>
      <c r="F50" s="476"/>
      <c r="G50" s="476"/>
      <c r="H50" s="476"/>
      <c r="I50" s="232"/>
      <c r="J50" s="166"/>
    </row>
    <row r="51" spans="3:10" ht="63" customHeight="1" x14ac:dyDescent="0.2">
      <c r="C51" s="764" t="s">
        <v>981</v>
      </c>
      <c r="D51" s="583"/>
      <c r="E51" s="583"/>
      <c r="F51" s="583"/>
      <c r="G51" s="583"/>
      <c r="H51" s="583"/>
      <c r="I51" s="304"/>
      <c r="J51" s="166"/>
    </row>
    <row r="52" spans="3:10" ht="71.25" customHeight="1" x14ac:dyDescent="0.2">
      <c r="C52" s="667" t="s">
        <v>982</v>
      </c>
      <c r="D52" s="476"/>
      <c r="E52" s="476"/>
      <c r="F52" s="476"/>
      <c r="G52" s="476"/>
      <c r="H52" s="476"/>
      <c r="I52" s="232"/>
      <c r="J52" s="166"/>
    </row>
    <row r="53" spans="3:10" ht="101.25" customHeight="1" x14ac:dyDescent="0.2">
      <c r="C53" s="667" t="s">
        <v>976</v>
      </c>
      <c r="D53" s="476"/>
      <c r="E53" s="476"/>
      <c r="F53" s="476"/>
      <c r="G53" s="476"/>
      <c r="H53" s="476"/>
      <c r="I53" s="232"/>
      <c r="J53" s="166"/>
    </row>
    <row r="54" spans="3:10" ht="62.25" customHeight="1" x14ac:dyDescent="0.2">
      <c r="C54" s="667" t="s">
        <v>977</v>
      </c>
      <c r="D54" s="496"/>
      <c r="E54" s="496"/>
      <c r="F54" s="496"/>
      <c r="G54" s="496"/>
      <c r="H54" s="496"/>
      <c r="I54" s="166"/>
      <c r="J54" s="166"/>
    </row>
    <row r="55" spans="3:10" ht="33" customHeight="1" x14ac:dyDescent="0.2">
      <c r="C55" s="667" t="s">
        <v>1018</v>
      </c>
      <c r="D55" s="476"/>
      <c r="E55" s="476"/>
      <c r="F55" s="476"/>
      <c r="G55" s="476"/>
      <c r="H55" s="476"/>
      <c r="I55" s="232"/>
      <c r="J55" s="166"/>
    </row>
    <row r="56" spans="3:10" ht="51.75" customHeight="1" x14ac:dyDescent="0.2">
      <c r="C56" s="667" t="s">
        <v>1019</v>
      </c>
      <c r="D56" s="476"/>
      <c r="E56" s="476"/>
      <c r="F56" s="476"/>
      <c r="G56" s="476"/>
      <c r="H56" s="476"/>
      <c r="I56" s="232"/>
      <c r="J56" s="166"/>
    </row>
    <row r="57" spans="3:10" ht="85.5" customHeight="1" x14ac:dyDescent="0.2">
      <c r="C57" s="667" t="s">
        <v>985</v>
      </c>
      <c r="D57" s="476"/>
      <c r="E57" s="476"/>
      <c r="F57" s="476"/>
      <c r="G57" s="476"/>
      <c r="H57" s="476"/>
      <c r="I57" s="232"/>
      <c r="J57" s="166"/>
    </row>
    <row r="58" spans="3:10" ht="68.25" customHeight="1" x14ac:dyDescent="0.2">
      <c r="C58" s="667" t="s">
        <v>1020</v>
      </c>
      <c r="D58" s="476"/>
      <c r="E58" s="476"/>
      <c r="F58" s="476"/>
      <c r="G58" s="476"/>
      <c r="H58" s="476"/>
      <c r="I58" s="232"/>
      <c r="J58" s="166"/>
    </row>
    <row r="59" spans="3:10" ht="108" customHeight="1" x14ac:dyDescent="0.2">
      <c r="C59" s="667" t="s">
        <v>1021</v>
      </c>
      <c r="D59" s="476"/>
      <c r="E59" s="476"/>
      <c r="F59" s="476"/>
      <c r="G59" s="476"/>
      <c r="H59" s="476"/>
      <c r="I59" s="232"/>
      <c r="J59" s="166"/>
    </row>
    <row r="60" spans="3:10" ht="85.5" customHeight="1" x14ac:dyDescent="0.2">
      <c r="C60" s="667" t="s">
        <v>1022</v>
      </c>
      <c r="D60" s="476"/>
      <c r="E60" s="476"/>
      <c r="F60" s="476"/>
      <c r="G60" s="476"/>
      <c r="H60" s="476"/>
      <c r="I60" s="232"/>
      <c r="J60" s="166"/>
    </row>
    <row r="61" spans="3:10" ht="93.75" customHeight="1" x14ac:dyDescent="0.2">
      <c r="C61" s="667" t="s">
        <v>1030</v>
      </c>
      <c r="D61" s="476"/>
      <c r="E61" s="476"/>
      <c r="F61" s="476"/>
      <c r="G61" s="476"/>
      <c r="H61" s="476"/>
      <c r="I61" s="232"/>
      <c r="J61" s="166"/>
    </row>
    <row r="62" spans="3:10" ht="87" customHeight="1" x14ac:dyDescent="0.2">
      <c r="C62" s="667" t="s">
        <v>1023</v>
      </c>
      <c r="D62" s="476"/>
      <c r="E62" s="476"/>
      <c r="F62" s="476"/>
      <c r="G62" s="476"/>
      <c r="H62" s="476"/>
      <c r="I62" s="232"/>
      <c r="J62" s="166"/>
    </row>
    <row r="63" spans="3:10" ht="51.75" customHeight="1" x14ac:dyDescent="0.2">
      <c r="C63" s="667" t="s">
        <v>1027</v>
      </c>
      <c r="D63" s="476"/>
      <c r="E63" s="476"/>
      <c r="F63" s="476"/>
      <c r="G63" s="476"/>
      <c r="H63" s="476"/>
      <c r="I63" s="232"/>
      <c r="J63" s="166"/>
    </row>
    <row r="64" spans="3:10" ht="36" customHeight="1" x14ac:dyDescent="0.2">
      <c r="C64" s="667" t="s">
        <v>1026</v>
      </c>
      <c r="D64" s="476"/>
      <c r="E64" s="476"/>
      <c r="F64" s="476"/>
      <c r="G64" s="476"/>
      <c r="H64" s="476"/>
      <c r="I64" s="232"/>
      <c r="J64" s="166"/>
    </row>
    <row r="65" spans="3:10" ht="83.25" customHeight="1" x14ac:dyDescent="0.2">
      <c r="C65" s="667" t="s">
        <v>1028</v>
      </c>
      <c r="D65" s="476"/>
      <c r="E65" s="476"/>
      <c r="F65" s="476"/>
      <c r="G65" s="476"/>
      <c r="H65" s="476"/>
      <c r="I65" s="232"/>
      <c r="J65" s="166"/>
    </row>
    <row r="66" spans="3:10" ht="60.75" customHeight="1" x14ac:dyDescent="0.2">
      <c r="C66" s="763" t="s">
        <v>1024</v>
      </c>
      <c r="D66" s="586"/>
      <c r="E66" s="586"/>
      <c r="F66" s="586"/>
      <c r="G66" s="586"/>
      <c r="H66" s="586"/>
      <c r="I66" s="294"/>
      <c r="J66" s="166"/>
    </row>
    <row r="67" spans="3:10" ht="116.25" customHeight="1" x14ac:dyDescent="0.2">
      <c r="C67" s="667" t="s">
        <v>978</v>
      </c>
      <c r="D67" s="476"/>
      <c r="E67" s="476"/>
      <c r="F67" s="476"/>
      <c r="G67" s="476"/>
      <c r="H67" s="476"/>
      <c r="I67" s="232"/>
      <c r="J67" s="166"/>
    </row>
    <row r="68" spans="3:10" ht="20.100000000000001" customHeight="1" x14ac:dyDescent="0.2">
      <c r="C68" s="767"/>
      <c r="D68" s="768"/>
      <c r="E68" s="768"/>
      <c r="F68" s="768"/>
      <c r="G68" s="768"/>
      <c r="H68" s="768"/>
      <c r="I68" s="158"/>
    </row>
    <row r="69" spans="3:10" ht="30" customHeight="1" x14ac:dyDescent="0.2">
      <c r="C69" s="754" t="s">
        <v>823</v>
      </c>
      <c r="D69" s="738"/>
      <c r="E69" s="738"/>
      <c r="F69" s="738"/>
      <c r="G69" s="738"/>
      <c r="H69" s="738"/>
      <c r="I69" s="158"/>
    </row>
    <row r="70" spans="3:10" ht="141" customHeight="1" x14ac:dyDescent="0.2">
      <c r="C70" s="754" t="s">
        <v>888</v>
      </c>
      <c r="D70" s="738"/>
      <c r="E70" s="738"/>
      <c r="F70" s="738"/>
      <c r="G70" s="738"/>
      <c r="H70" s="738"/>
      <c r="I70" s="158"/>
    </row>
    <row r="71" spans="3:10" ht="42.75" customHeight="1" x14ac:dyDescent="0.2">
      <c r="C71" s="667" t="s">
        <v>889</v>
      </c>
      <c r="D71" s="476"/>
      <c r="E71" s="476"/>
      <c r="F71" s="476"/>
      <c r="G71" s="476"/>
      <c r="H71" s="476"/>
      <c r="I71" s="158"/>
    </row>
    <row r="72" spans="3:10" ht="20.100000000000001" customHeight="1" x14ac:dyDescent="0.2">
      <c r="C72" s="292"/>
      <c r="D72" s="158"/>
      <c r="E72" s="158"/>
      <c r="F72" s="158"/>
      <c r="G72" s="158"/>
      <c r="H72" s="158"/>
      <c r="I72" s="158"/>
    </row>
    <row r="73" spans="3:10" ht="119.25" customHeight="1" x14ac:dyDescent="0.2">
      <c r="C73" s="667" t="s">
        <v>909</v>
      </c>
      <c r="D73" s="476"/>
      <c r="E73" s="476"/>
      <c r="F73" s="476"/>
      <c r="G73" s="476"/>
      <c r="H73" s="476"/>
      <c r="I73" s="158"/>
    </row>
    <row r="74" spans="3:10" ht="64.5" customHeight="1" x14ac:dyDescent="0.2">
      <c r="C74" s="667" t="s">
        <v>905</v>
      </c>
      <c r="D74" s="476"/>
      <c r="E74" s="476"/>
      <c r="F74" s="476"/>
      <c r="G74" s="476"/>
      <c r="H74" s="476"/>
      <c r="I74" s="158"/>
    </row>
    <row r="75" spans="3:10" ht="80.25" customHeight="1" x14ac:dyDescent="0.2">
      <c r="C75" s="667" t="s">
        <v>910</v>
      </c>
      <c r="D75" s="476"/>
      <c r="E75" s="476"/>
      <c r="F75" s="476"/>
      <c r="G75" s="476"/>
      <c r="H75" s="476"/>
      <c r="I75" s="158"/>
    </row>
    <row r="76" spans="3:10" ht="54" customHeight="1" x14ac:dyDescent="0.2">
      <c r="C76" s="667" t="s">
        <v>899</v>
      </c>
      <c r="D76" s="476"/>
      <c r="E76" s="476"/>
      <c r="F76" s="476"/>
      <c r="G76" s="476"/>
      <c r="H76" s="476"/>
      <c r="I76" s="158"/>
    </row>
    <row r="77" spans="3:10" ht="131.25" customHeight="1" x14ac:dyDescent="0.2">
      <c r="C77" s="667" t="s">
        <v>969</v>
      </c>
      <c r="D77" s="476"/>
      <c r="E77" s="476"/>
      <c r="F77" s="476"/>
      <c r="G77" s="476"/>
      <c r="H77" s="476"/>
      <c r="I77" s="158"/>
    </row>
    <row r="78" spans="3:10" ht="69" customHeight="1" x14ac:dyDescent="0.2">
      <c r="C78" s="667" t="s">
        <v>900</v>
      </c>
      <c r="D78" s="476"/>
      <c r="E78" s="476"/>
      <c r="F78" s="476"/>
      <c r="G78" s="476"/>
      <c r="H78" s="476"/>
      <c r="I78" s="158"/>
    </row>
    <row r="79" spans="3:10" ht="69" customHeight="1" x14ac:dyDescent="0.2">
      <c r="C79" s="667" t="s">
        <v>901</v>
      </c>
      <c r="D79" s="476"/>
      <c r="E79" s="476"/>
      <c r="F79" s="476"/>
      <c r="G79" s="476"/>
      <c r="H79" s="476"/>
      <c r="I79" s="158"/>
    </row>
    <row r="80" spans="3:10" ht="115.5" customHeight="1" x14ac:dyDescent="0.2">
      <c r="C80" s="667" t="s">
        <v>914</v>
      </c>
      <c r="D80" s="476"/>
      <c r="E80" s="476"/>
      <c r="F80" s="476"/>
      <c r="G80" s="476"/>
      <c r="H80" s="476"/>
      <c r="I80" s="158"/>
    </row>
    <row r="81" spans="3:9" ht="47.25" customHeight="1" x14ac:dyDescent="0.2">
      <c r="C81" s="667" t="s">
        <v>903</v>
      </c>
      <c r="D81" s="476"/>
      <c r="E81" s="476"/>
      <c r="F81" s="476"/>
      <c r="G81" s="476"/>
      <c r="H81" s="476"/>
      <c r="I81" s="158"/>
    </row>
    <row r="82" spans="3:9" ht="107.25" customHeight="1" x14ac:dyDescent="0.2">
      <c r="C82" s="667" t="s">
        <v>906</v>
      </c>
      <c r="D82" s="476"/>
      <c r="E82" s="476"/>
      <c r="F82" s="476"/>
      <c r="G82" s="476"/>
      <c r="H82" s="476"/>
      <c r="I82" s="161"/>
    </row>
    <row r="83" spans="3:9" ht="146.25" customHeight="1" x14ac:dyDescent="0.2">
      <c r="C83" s="667" t="s">
        <v>968</v>
      </c>
      <c r="D83" s="476"/>
      <c r="E83" s="476"/>
      <c r="F83" s="476"/>
      <c r="G83" s="476"/>
      <c r="H83" s="476"/>
      <c r="I83" s="161"/>
    </row>
    <row r="84" spans="3:9" ht="54.75" customHeight="1" x14ac:dyDescent="0.2">
      <c r="C84" s="667" t="s">
        <v>902</v>
      </c>
      <c r="D84" s="476"/>
      <c r="E84" s="476"/>
      <c r="F84" s="476"/>
      <c r="G84" s="476"/>
      <c r="H84" s="476"/>
    </row>
    <row r="85" spans="3:9" ht="137.25" customHeight="1" x14ac:dyDescent="0.2">
      <c r="C85" s="667" t="s">
        <v>911</v>
      </c>
      <c r="D85" s="476"/>
      <c r="E85" s="476"/>
      <c r="F85" s="476"/>
      <c r="G85" s="476"/>
      <c r="H85" s="476"/>
    </row>
    <row r="86" spans="3:9" ht="76.5" customHeight="1" x14ac:dyDescent="0.2">
      <c r="C86" s="667" t="s">
        <v>965</v>
      </c>
      <c r="D86" s="476"/>
      <c r="E86" s="476"/>
      <c r="F86" s="476"/>
      <c r="G86" s="476"/>
      <c r="H86" s="476"/>
      <c r="I86" s="161"/>
    </row>
    <row r="87" spans="3:9" ht="38.25" customHeight="1" x14ac:dyDescent="0.2">
      <c r="C87" s="667" t="s">
        <v>908</v>
      </c>
      <c r="D87" s="476"/>
      <c r="E87" s="476"/>
      <c r="F87" s="476"/>
      <c r="G87" s="476"/>
      <c r="H87" s="476"/>
    </row>
    <row r="88" spans="3:9" ht="78.75" customHeight="1" x14ac:dyDescent="0.2">
      <c r="C88" s="667" t="s">
        <v>964</v>
      </c>
      <c r="D88" s="476"/>
      <c r="E88" s="476"/>
      <c r="F88" s="476"/>
      <c r="G88" s="476"/>
      <c r="H88" s="476"/>
    </row>
    <row r="89" spans="3:9" ht="107.25" customHeight="1" x14ac:dyDescent="0.2">
      <c r="C89" s="667" t="s">
        <v>907</v>
      </c>
      <c r="D89" s="476"/>
      <c r="E89" s="476"/>
      <c r="F89" s="476"/>
      <c r="G89" s="476"/>
      <c r="H89" s="476"/>
    </row>
    <row r="90" spans="3:9" ht="110.25" customHeight="1" x14ac:dyDescent="0.2">
      <c r="C90" s="667" t="s">
        <v>962</v>
      </c>
      <c r="D90" s="476"/>
      <c r="E90" s="476"/>
      <c r="F90" s="476"/>
      <c r="G90" s="476"/>
      <c r="H90" s="476"/>
      <c r="I90" s="158"/>
    </row>
    <row r="91" spans="3:9" ht="54" customHeight="1" x14ac:dyDescent="0.2">
      <c r="C91" s="667" t="s">
        <v>912</v>
      </c>
      <c r="D91" s="476"/>
      <c r="E91" s="476"/>
      <c r="F91" s="476"/>
      <c r="G91" s="476"/>
      <c r="H91" s="476"/>
      <c r="I91" s="158"/>
    </row>
    <row r="92" spans="3:9" ht="114" customHeight="1" x14ac:dyDescent="0.2">
      <c r="C92" s="667" t="s">
        <v>979</v>
      </c>
      <c r="D92" s="476"/>
      <c r="E92" s="476"/>
      <c r="F92" s="476"/>
      <c r="G92" s="476"/>
      <c r="H92" s="476"/>
      <c r="I92" s="161"/>
    </row>
    <row r="93" spans="3:9" ht="66.75" customHeight="1" x14ac:dyDescent="0.2">
      <c r="C93" s="765" t="s">
        <v>980</v>
      </c>
      <c r="D93" s="766"/>
      <c r="E93" s="766"/>
      <c r="F93" s="766"/>
      <c r="G93" s="766"/>
      <c r="H93" s="766"/>
      <c r="I93" s="158"/>
    </row>
    <row r="94" spans="3:9" ht="146.25" customHeight="1" x14ac:dyDescent="0.2">
      <c r="C94" s="765" t="s">
        <v>822</v>
      </c>
      <c r="D94" s="766"/>
      <c r="E94" s="766"/>
      <c r="F94" s="766"/>
      <c r="G94" s="766"/>
      <c r="H94" s="766"/>
      <c r="I94" s="158"/>
    </row>
    <row r="95" spans="3:9" ht="110.25" customHeight="1" x14ac:dyDescent="0.2">
      <c r="C95" s="765" t="s">
        <v>821</v>
      </c>
      <c r="D95" s="766"/>
      <c r="E95" s="766"/>
      <c r="F95" s="766"/>
      <c r="G95" s="766"/>
      <c r="H95" s="766"/>
      <c r="I95" s="158"/>
    </row>
    <row r="96" spans="3:9" ht="18.75" customHeight="1" x14ac:dyDescent="0.2">
      <c r="C96" s="765" t="s">
        <v>814</v>
      </c>
      <c r="D96" s="766"/>
      <c r="E96" s="766"/>
      <c r="F96" s="766"/>
      <c r="G96" s="766"/>
      <c r="H96" s="766"/>
      <c r="I96" s="158"/>
    </row>
    <row r="97" spans="3:9" ht="126" customHeight="1" x14ac:dyDescent="0.2">
      <c r="C97" s="765" t="s">
        <v>817</v>
      </c>
      <c r="D97" s="766"/>
      <c r="E97" s="766"/>
      <c r="F97" s="766"/>
      <c r="G97" s="766"/>
      <c r="H97" s="766"/>
      <c r="I97" s="158"/>
    </row>
    <row r="98" spans="3:9" ht="18.75" customHeight="1" x14ac:dyDescent="0.2">
      <c r="C98" s="765" t="s">
        <v>815</v>
      </c>
      <c r="D98" s="766"/>
      <c r="E98" s="766"/>
      <c r="F98" s="766"/>
      <c r="G98" s="766"/>
      <c r="H98" s="766"/>
      <c r="I98" s="158"/>
    </row>
    <row r="99" spans="3:9" ht="18.75" customHeight="1" x14ac:dyDescent="0.2">
      <c r="C99" s="765" t="s">
        <v>816</v>
      </c>
      <c r="D99" s="766"/>
      <c r="E99" s="766"/>
      <c r="F99" s="766"/>
      <c r="G99" s="766"/>
      <c r="H99" s="766"/>
      <c r="I99" s="158"/>
    </row>
    <row r="100" spans="3:9" ht="120.75" customHeight="1" x14ac:dyDescent="0.2">
      <c r="C100" s="765" t="s">
        <v>818</v>
      </c>
      <c r="D100" s="766"/>
      <c r="E100" s="766"/>
      <c r="F100" s="766"/>
      <c r="G100" s="766"/>
      <c r="H100" s="766"/>
      <c r="I100" s="158"/>
    </row>
    <row r="101" spans="3:9" ht="123.75" customHeight="1" x14ac:dyDescent="0.2">
      <c r="C101" s="765" t="s">
        <v>820</v>
      </c>
      <c r="D101" s="766"/>
      <c r="E101" s="766"/>
      <c r="F101" s="766"/>
      <c r="G101" s="766"/>
      <c r="H101" s="766"/>
      <c r="I101" s="158"/>
    </row>
    <row r="102" spans="3:9" ht="122.25" customHeight="1" x14ac:dyDescent="0.2">
      <c r="C102" s="765" t="s">
        <v>819</v>
      </c>
      <c r="D102" s="766"/>
      <c r="E102" s="766"/>
      <c r="F102" s="766"/>
      <c r="G102" s="766"/>
      <c r="H102" s="766"/>
      <c r="I102" s="158"/>
    </row>
    <row r="103" spans="3:9" ht="18.75" customHeight="1" x14ac:dyDescent="0.2">
      <c r="C103" s="765" t="s">
        <v>812</v>
      </c>
      <c r="D103" s="766"/>
      <c r="E103" s="766"/>
      <c r="F103" s="766"/>
      <c r="G103" s="766"/>
      <c r="H103" s="766"/>
      <c r="I103" s="158"/>
    </row>
    <row r="104" spans="3:9" ht="18.75" customHeight="1" x14ac:dyDescent="0.2">
      <c r="C104" s="765" t="s">
        <v>813</v>
      </c>
      <c r="D104" s="766"/>
      <c r="E104" s="766"/>
      <c r="F104" s="766"/>
      <c r="G104" s="766"/>
      <c r="H104" s="766"/>
      <c r="I104" s="158"/>
    </row>
    <row r="105" spans="3:9" ht="20.100000000000001" customHeight="1" x14ac:dyDescent="0.2">
      <c r="C105" s="275"/>
      <c r="D105" s="276"/>
      <c r="E105" s="276"/>
      <c r="F105" s="276"/>
      <c r="G105" s="276"/>
      <c r="H105" s="276"/>
      <c r="I105" s="158"/>
    </row>
    <row r="106" spans="3:9" ht="213.75" customHeight="1" x14ac:dyDescent="0.2">
      <c r="C106" s="667" t="s">
        <v>890</v>
      </c>
      <c r="D106" s="476"/>
      <c r="E106" s="476"/>
      <c r="F106" s="476"/>
      <c r="G106" s="476"/>
      <c r="H106" s="476"/>
      <c r="I106" s="158"/>
    </row>
    <row r="107" spans="3:9" ht="53.25" customHeight="1" x14ac:dyDescent="0.2">
      <c r="C107" s="776" t="s">
        <v>796</v>
      </c>
      <c r="D107" s="691"/>
      <c r="E107" s="691"/>
      <c r="F107" s="691"/>
      <c r="G107" s="691"/>
      <c r="H107" s="691"/>
      <c r="I107" s="158"/>
    </row>
    <row r="108" spans="3:9" ht="18.75" customHeight="1" x14ac:dyDescent="0.2">
      <c r="C108" s="776"/>
      <c r="D108" s="691"/>
      <c r="E108" s="691"/>
      <c r="F108" s="691"/>
      <c r="G108" s="691"/>
      <c r="H108" s="691"/>
      <c r="I108" s="158"/>
    </row>
    <row r="109" spans="3:9" ht="53.25" customHeight="1" x14ac:dyDescent="0.2">
      <c r="C109" s="776" t="s">
        <v>799</v>
      </c>
      <c r="D109" s="691"/>
      <c r="E109" s="691"/>
      <c r="F109" s="691"/>
      <c r="G109" s="691"/>
      <c r="H109" s="691"/>
      <c r="I109" s="158"/>
    </row>
    <row r="110" spans="3:9" ht="9.9499999999999993" customHeight="1" x14ac:dyDescent="0.2">
      <c r="C110" s="776"/>
      <c r="D110" s="691"/>
      <c r="E110" s="691"/>
      <c r="F110" s="691"/>
      <c r="G110" s="691"/>
      <c r="H110" s="691"/>
      <c r="I110" s="158"/>
    </row>
    <row r="111" spans="3:9" ht="168" customHeight="1" x14ac:dyDescent="0.2">
      <c r="C111" s="776" t="s">
        <v>811</v>
      </c>
      <c r="D111" s="691"/>
      <c r="E111" s="691"/>
      <c r="F111" s="691"/>
      <c r="G111" s="691"/>
      <c r="H111" s="691"/>
      <c r="I111" s="158"/>
    </row>
    <row r="112" spans="3:9" ht="9.9499999999999993" customHeight="1" x14ac:dyDescent="0.2">
      <c r="C112" s="776"/>
      <c r="D112" s="691"/>
      <c r="E112" s="691"/>
      <c r="F112" s="691"/>
      <c r="G112" s="691"/>
      <c r="H112" s="691"/>
      <c r="I112" s="158"/>
    </row>
    <row r="113" spans="2:9" ht="66" customHeight="1" x14ac:dyDescent="0.2">
      <c r="C113" s="776" t="s">
        <v>797</v>
      </c>
      <c r="D113" s="691"/>
      <c r="E113" s="691"/>
      <c r="F113" s="691"/>
      <c r="G113" s="691"/>
      <c r="H113" s="691"/>
      <c r="I113" s="158"/>
    </row>
    <row r="114" spans="2:9" ht="9.9499999999999993" customHeight="1" x14ac:dyDescent="0.2">
      <c r="C114" s="776"/>
      <c r="D114" s="691"/>
      <c r="E114" s="691"/>
      <c r="F114" s="691"/>
      <c r="G114" s="691"/>
      <c r="H114" s="691"/>
      <c r="I114" s="158"/>
    </row>
    <row r="115" spans="2:9" ht="87" customHeight="1" x14ac:dyDescent="0.2">
      <c r="C115" s="776" t="s">
        <v>1264</v>
      </c>
      <c r="D115" s="691"/>
      <c r="E115" s="691"/>
      <c r="F115" s="691"/>
      <c r="G115" s="691"/>
      <c r="H115" s="691"/>
      <c r="I115" s="158"/>
    </row>
    <row r="116" spans="2:9" ht="9.9499999999999993" customHeight="1" x14ac:dyDescent="0.2">
      <c r="C116" s="776"/>
      <c r="D116" s="691"/>
      <c r="E116" s="691"/>
      <c r="F116" s="691"/>
      <c r="G116" s="691"/>
      <c r="H116" s="691"/>
      <c r="I116" s="158"/>
    </row>
    <row r="117" spans="2:9" ht="111" customHeight="1" x14ac:dyDescent="0.2">
      <c r="C117" s="776" t="s">
        <v>798</v>
      </c>
      <c r="D117" s="691"/>
      <c r="E117" s="691"/>
      <c r="F117" s="691"/>
      <c r="G117" s="691"/>
      <c r="H117" s="691"/>
      <c r="I117" s="158"/>
    </row>
    <row r="118" spans="2:9" ht="9.9499999999999993" customHeight="1" x14ac:dyDescent="0.2">
      <c r="C118" s="776"/>
      <c r="D118" s="691"/>
      <c r="E118" s="691"/>
      <c r="F118" s="691"/>
      <c r="G118" s="691"/>
      <c r="H118" s="691"/>
      <c r="I118" s="158"/>
    </row>
    <row r="119" spans="2:9" ht="68.25" customHeight="1" x14ac:dyDescent="0.2">
      <c r="C119" s="776" t="s">
        <v>804</v>
      </c>
      <c r="D119" s="691"/>
      <c r="E119" s="691"/>
      <c r="F119" s="691"/>
      <c r="G119" s="691"/>
      <c r="H119" s="691"/>
      <c r="I119" s="158"/>
    </row>
    <row r="120" spans="2:9" ht="9.9499999999999993" customHeight="1" x14ac:dyDescent="0.2">
      <c r="C120" s="776"/>
      <c r="D120" s="691"/>
      <c r="E120" s="691"/>
      <c r="F120" s="691"/>
      <c r="G120" s="691"/>
      <c r="H120" s="691"/>
      <c r="I120" s="158"/>
    </row>
    <row r="121" spans="2:9" s="1" customFormat="1" ht="24" customHeight="1" x14ac:dyDescent="0.2">
      <c r="C121" s="667" t="s">
        <v>800</v>
      </c>
      <c r="D121" s="496"/>
      <c r="E121" s="496"/>
      <c r="F121" s="496"/>
      <c r="G121" s="496"/>
      <c r="H121" s="496"/>
      <c r="I121" s="166"/>
    </row>
    <row r="122" spans="2:9" ht="9.9499999999999993" customHeight="1" x14ac:dyDescent="0.2">
      <c r="C122" s="776"/>
      <c r="D122" s="691"/>
      <c r="E122" s="691"/>
      <c r="F122" s="691"/>
      <c r="G122" s="691"/>
      <c r="H122" s="691"/>
      <c r="I122" s="158"/>
    </row>
    <row r="123" spans="2:9" ht="36" customHeight="1" x14ac:dyDescent="0.2">
      <c r="C123" s="776" t="s">
        <v>801</v>
      </c>
      <c r="D123" s="691"/>
      <c r="E123" s="691"/>
      <c r="F123" s="691"/>
      <c r="G123" s="691"/>
      <c r="H123" s="691"/>
      <c r="I123" s="158"/>
    </row>
    <row r="124" spans="2:9" ht="9.9499999999999993" customHeight="1" x14ac:dyDescent="0.2">
      <c r="B124" s="158"/>
      <c r="C124" s="476"/>
      <c r="D124" s="476"/>
      <c r="E124" s="476"/>
      <c r="F124" s="476"/>
      <c r="G124" s="476"/>
      <c r="H124" s="476"/>
      <c r="I124" s="158"/>
    </row>
    <row r="125" spans="2:9" ht="96.75" customHeight="1" x14ac:dyDescent="0.2">
      <c r="C125" s="776" t="s">
        <v>803</v>
      </c>
      <c r="D125" s="691"/>
      <c r="E125" s="691"/>
      <c r="F125" s="691"/>
      <c r="G125" s="691"/>
      <c r="H125" s="691"/>
      <c r="I125" s="158"/>
    </row>
    <row r="126" spans="2:9" ht="9.9499999999999993" customHeight="1" x14ac:dyDescent="0.2">
      <c r="C126" s="776"/>
      <c r="D126" s="691"/>
      <c r="E126" s="691"/>
      <c r="F126" s="691"/>
      <c r="G126" s="691"/>
      <c r="H126" s="691"/>
      <c r="I126" s="158"/>
    </row>
    <row r="127" spans="2:9" s="1" customFormat="1" ht="42" customHeight="1" x14ac:dyDescent="0.2">
      <c r="C127" s="667" t="s">
        <v>802</v>
      </c>
      <c r="D127" s="496"/>
      <c r="E127" s="496"/>
      <c r="F127" s="496"/>
      <c r="G127" s="496"/>
      <c r="H127" s="496"/>
      <c r="I127" s="166"/>
    </row>
    <row r="128" spans="2:9" ht="18.75" customHeight="1" x14ac:dyDescent="0.2">
      <c r="C128" s="282"/>
      <c r="D128" s="232"/>
      <c r="E128" s="232"/>
      <c r="F128" s="232"/>
      <c r="G128" s="232"/>
      <c r="H128" s="232"/>
      <c r="I128" s="158"/>
    </row>
    <row r="129" spans="3:9" ht="18.75" customHeight="1" x14ac:dyDescent="0.2">
      <c r="C129" s="691"/>
      <c r="D129" s="691"/>
      <c r="E129" s="691"/>
      <c r="F129" s="691"/>
      <c r="G129" s="691"/>
      <c r="H129" s="691"/>
      <c r="I129" s="158"/>
    </row>
    <row r="130" spans="3:9" ht="81" customHeight="1" x14ac:dyDescent="0.2">
      <c r="C130" s="667"/>
      <c r="D130" s="476"/>
      <c r="E130" s="476"/>
      <c r="F130" s="476"/>
      <c r="G130" s="476"/>
      <c r="H130" s="476"/>
      <c r="I130" s="158"/>
    </row>
    <row r="131" spans="3:9" ht="18.75" customHeight="1" x14ac:dyDescent="0.2">
      <c r="C131" s="476"/>
      <c r="D131" s="476"/>
      <c r="E131" s="476"/>
      <c r="F131" s="476"/>
      <c r="G131" s="476"/>
      <c r="H131" s="476"/>
      <c r="I131" s="158"/>
    </row>
    <row r="132" spans="3:9" ht="78.75" customHeight="1" x14ac:dyDescent="0.2">
      <c r="C132" s="476"/>
      <c r="D132" s="476"/>
      <c r="E132" s="476"/>
      <c r="F132" s="476"/>
      <c r="G132" s="476"/>
      <c r="H132" s="476"/>
    </row>
    <row r="133" spans="3:9" ht="18.75" customHeight="1" x14ac:dyDescent="0.2">
      <c r="C133" s="476"/>
      <c r="D133" s="476"/>
      <c r="E133" s="476"/>
      <c r="F133" s="476"/>
      <c r="G133" s="476"/>
      <c r="H133" s="476"/>
    </row>
    <row r="134" spans="3:9" ht="78.75" customHeight="1" x14ac:dyDescent="0.2">
      <c r="C134" s="476"/>
      <c r="D134" s="476"/>
      <c r="E134" s="476"/>
      <c r="F134" s="476"/>
      <c r="G134" s="476"/>
      <c r="H134" s="476"/>
    </row>
  </sheetData>
  <mergeCells count="115">
    <mergeCell ref="C132:H132"/>
    <mergeCell ref="C107:H107"/>
    <mergeCell ref="C108:H108"/>
    <mergeCell ref="C109:H109"/>
    <mergeCell ref="C111:H111"/>
    <mergeCell ref="C110:H110"/>
    <mergeCell ref="C117:H117"/>
    <mergeCell ref="C112:H112"/>
    <mergeCell ref="C113:H113"/>
    <mergeCell ref="C114:H114"/>
    <mergeCell ref="C115:H115"/>
    <mergeCell ref="C116:H116"/>
    <mergeCell ref="C124:H124"/>
    <mergeCell ref="C126:H126"/>
    <mergeCell ref="C125:H125"/>
    <mergeCell ref="C127:H127"/>
    <mergeCell ref="C119:H119"/>
    <mergeCell ref="C118:H118"/>
    <mergeCell ref="C122:H122"/>
    <mergeCell ref="C123:H123"/>
    <mergeCell ref="C120:H120"/>
    <mergeCell ref="C121:H121"/>
    <mergeCell ref="C133:H133"/>
    <mergeCell ref="C134:H134"/>
    <mergeCell ref="C16:D16"/>
    <mergeCell ref="G16:H16"/>
    <mergeCell ref="C130:H130"/>
    <mergeCell ref="B21:H21"/>
    <mergeCell ref="B26:H26"/>
    <mergeCell ref="B32:H32"/>
    <mergeCell ref="B34:H34"/>
    <mergeCell ref="B23:H23"/>
    <mergeCell ref="B35:H35"/>
    <mergeCell ref="B36:H36"/>
    <mergeCell ref="B24:H24"/>
    <mergeCell ref="C129:H129"/>
    <mergeCell ref="C131:H131"/>
    <mergeCell ref="B22:H22"/>
    <mergeCell ref="C45:H45"/>
    <mergeCell ref="C46:H46"/>
    <mergeCell ref="C69:H69"/>
    <mergeCell ref="C82:H82"/>
    <mergeCell ref="C70:H70"/>
    <mergeCell ref="C71:H71"/>
    <mergeCell ref="C78:H78"/>
    <mergeCell ref="C76:H76"/>
    <mergeCell ref="C13:D13"/>
    <mergeCell ref="G13:H13"/>
    <mergeCell ref="C14:D14"/>
    <mergeCell ref="C15:D15"/>
    <mergeCell ref="G15:H15"/>
    <mergeCell ref="B10:D10"/>
    <mergeCell ref="F10:H10"/>
    <mergeCell ref="C11:D11"/>
    <mergeCell ref="G11:H11"/>
    <mergeCell ref="C12:D12"/>
    <mergeCell ref="G12:H12"/>
    <mergeCell ref="C73:H73"/>
    <mergeCell ref="C74:H74"/>
    <mergeCell ref="C75:H75"/>
    <mergeCell ref="C77:H77"/>
    <mergeCell ref="B29:H29"/>
    <mergeCell ref="B25:H25"/>
    <mergeCell ref="B30:H30"/>
    <mergeCell ref="C99:H99"/>
    <mergeCell ref="C89:H89"/>
    <mergeCell ref="C79:H79"/>
    <mergeCell ref="C80:H80"/>
    <mergeCell ref="C81:H81"/>
    <mergeCell ref="C83:H83"/>
    <mergeCell ref="C84:H84"/>
    <mergeCell ref="C85:H85"/>
    <mergeCell ref="C87:H87"/>
    <mergeCell ref="C86:H86"/>
    <mergeCell ref="C88:H88"/>
    <mergeCell ref="C60:H60"/>
    <mergeCell ref="C63:H63"/>
    <mergeCell ref="C68:H68"/>
    <mergeCell ref="B28:H28"/>
    <mergeCell ref="C67:H67"/>
    <mergeCell ref="B27:H27"/>
    <mergeCell ref="C106:H106"/>
    <mergeCell ref="C100:H100"/>
    <mergeCell ref="C101:H101"/>
    <mergeCell ref="C102:H102"/>
    <mergeCell ref="C103:H103"/>
    <mergeCell ref="C104:H104"/>
    <mergeCell ref="C90:H90"/>
    <mergeCell ref="C96:H96"/>
    <mergeCell ref="C97:H97"/>
    <mergeCell ref="C98:H98"/>
    <mergeCell ref="C91:H91"/>
    <mergeCell ref="C92:H92"/>
    <mergeCell ref="C95:H95"/>
    <mergeCell ref="C93:H93"/>
    <mergeCell ref="C94:H94"/>
    <mergeCell ref="B31:H31"/>
    <mergeCell ref="C66:H66"/>
    <mergeCell ref="C51:H51"/>
    <mergeCell ref="B33:H33"/>
    <mergeCell ref="C61:H61"/>
    <mergeCell ref="C62:H62"/>
    <mergeCell ref="C53:H53"/>
    <mergeCell ref="C52:H52"/>
    <mergeCell ref="C55:H55"/>
    <mergeCell ref="C54:H54"/>
    <mergeCell ref="C59:H59"/>
    <mergeCell ref="C57:H57"/>
    <mergeCell ref="C58:H58"/>
    <mergeCell ref="C50:H50"/>
    <mergeCell ref="C56:H56"/>
    <mergeCell ref="C47:H47"/>
    <mergeCell ref="C48:H48"/>
    <mergeCell ref="C65:H65"/>
    <mergeCell ref="C64:H64"/>
  </mergeCells>
  <hyperlinks>
    <hyperlink ref="I42" location="MGGrandparents1" display="Married Catherine Johns(t)on who died. Then married Isabella Beggs." xr:uid="{75433516-44C9-470B-A804-3071B90E205A}"/>
    <hyperlink ref="I33" location="'Maternal G Grandparents 1'!A1" display="CLICK here for David Magee(2nd)" xr:uid="{615C0338-0D6F-473E-80F3-6976CE50B16C}"/>
  </hyperlinks>
  <pageMargins left="0.7" right="0.7" top="0.75" bottom="0.75" header="0.3" footer="0.3"/>
  <pageSetup scale="75" fitToHeight="0" orientation="landscape" r:id="rId1"/>
  <drawing r:id="rId2"/>
  <tableParts count="1">
    <tablePart r:id="rId3"/>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B29533-8D51-426E-938F-F2917C546454}">
  <sheetPr>
    <tabColor theme="7"/>
  </sheetPr>
  <dimension ref="B1:I143"/>
  <sheetViews>
    <sheetView zoomScale="90" zoomScaleNormal="90" workbookViewId="0"/>
  </sheetViews>
  <sheetFormatPr defaultRowHeight="78.75" customHeight="1" x14ac:dyDescent="0.2"/>
  <cols>
    <col min="1" max="1" width="9.125" customWidth="1"/>
    <col min="2" max="2" width="19.5" customWidth="1"/>
    <col min="3" max="3" width="19.625" customWidth="1"/>
    <col min="4" max="4" width="19.75" customWidth="1"/>
    <col min="5" max="5" width="14.625" customWidth="1"/>
    <col min="6" max="6" width="19.5" customWidth="1"/>
    <col min="7" max="8" width="19.625" customWidth="1"/>
    <col min="9" max="9" width="36.25" customWidth="1"/>
    <col min="10" max="10" width="10.125" customWidth="1"/>
    <col min="11" max="11" width="9.625" customWidth="1"/>
  </cols>
  <sheetData>
    <row r="1" spans="2:8" ht="62.25" customHeight="1" x14ac:dyDescent="0.75">
      <c r="B1" s="17" t="s">
        <v>31</v>
      </c>
      <c r="C1" s="13"/>
      <c r="D1" s="13"/>
      <c r="E1" s="128" t="s">
        <v>118</v>
      </c>
    </row>
    <row r="2" spans="2:8" ht="57" customHeight="1" x14ac:dyDescent="0.2">
      <c r="B2" s="14" t="s">
        <v>5</v>
      </c>
      <c r="C2" s="15"/>
      <c r="D2" s="15"/>
      <c r="E2" s="18"/>
      <c r="F2" s="18"/>
      <c r="G2" s="18"/>
      <c r="H2" s="18"/>
    </row>
    <row r="3" spans="2:8" ht="14.25" customHeight="1" x14ac:dyDescent="0.2"/>
    <row r="4" spans="2:8" ht="15" customHeight="1" x14ac:dyDescent="0.2"/>
    <row r="5" spans="2:8" ht="20.25" customHeight="1" x14ac:dyDescent="0.3">
      <c r="B5" s="16" t="s">
        <v>6</v>
      </c>
      <c r="F5" s="16" t="s">
        <v>7</v>
      </c>
    </row>
    <row r="6" spans="2:8" ht="15.75" customHeight="1" x14ac:dyDescent="0.2"/>
    <row r="7" spans="2:8" ht="15.75" customHeight="1" x14ac:dyDescent="0.2"/>
    <row r="8" spans="2:8" ht="33" customHeight="1" x14ac:dyDescent="0.2"/>
    <row r="9" spans="2:8" ht="50.25" customHeight="1" x14ac:dyDescent="0.2"/>
    <row r="10" spans="2:8" ht="42" customHeight="1" x14ac:dyDescent="0.2">
      <c r="B10" s="676" t="str">
        <f xml:space="preserve">   "Father:            "        &amp;                    'Family Tree'!J261</f>
        <v>Father:            Thomas Beggs                                                                                                     B 1836 - D Oct 2, 1920</v>
      </c>
      <c r="C10" s="677"/>
      <c r="D10" s="678"/>
      <c r="F10" s="676" t="str">
        <f xml:space="preserve">    "Mother:                 " &amp;   'Family Tree'!K271</f>
        <v>Mother:                 Mary Jane Ballance                                                     B 1842 - D 1925</v>
      </c>
      <c r="G10" s="677"/>
      <c r="H10" s="678"/>
    </row>
    <row r="11" spans="2:8" ht="20.25" customHeight="1" x14ac:dyDescent="0.25">
      <c r="B11" s="6"/>
      <c r="C11" s="787" t="s">
        <v>2</v>
      </c>
      <c r="D11" s="788"/>
      <c r="F11" s="6"/>
      <c r="G11" s="787" t="s">
        <v>2</v>
      </c>
      <c r="H11" s="788"/>
    </row>
    <row r="12" spans="2:8" ht="20.25" customHeight="1" x14ac:dyDescent="0.25">
      <c r="B12" s="6"/>
      <c r="C12" s="784" t="s">
        <v>1089</v>
      </c>
      <c r="D12" s="785"/>
      <c r="F12" s="10"/>
      <c r="G12" s="784" t="s">
        <v>358</v>
      </c>
      <c r="H12" s="785"/>
    </row>
    <row r="13" spans="2:8" ht="38.25" customHeight="1" x14ac:dyDescent="0.2">
      <c r="B13" s="6"/>
      <c r="C13" s="789" t="s">
        <v>722</v>
      </c>
      <c r="D13" s="790"/>
      <c r="F13" s="10"/>
      <c r="G13" s="789" t="s">
        <v>739</v>
      </c>
      <c r="H13" s="790"/>
    </row>
    <row r="14" spans="2:8" ht="18" customHeight="1" x14ac:dyDescent="0.25">
      <c r="B14" s="6"/>
      <c r="C14" s="787" t="s">
        <v>3</v>
      </c>
      <c r="D14" s="788"/>
      <c r="F14" s="10"/>
      <c r="G14" s="325" t="s">
        <v>3</v>
      </c>
      <c r="H14" s="326"/>
    </row>
    <row r="15" spans="2:8" ht="20.25" customHeight="1" x14ac:dyDescent="0.25">
      <c r="B15" s="6"/>
      <c r="C15" s="782" t="s">
        <v>879</v>
      </c>
      <c r="D15" s="783"/>
      <c r="F15" s="6"/>
      <c r="G15" s="784" t="s">
        <v>1109</v>
      </c>
      <c r="H15" s="785"/>
    </row>
    <row r="16" spans="2:8" ht="20.25" customHeight="1" x14ac:dyDescent="0.2">
      <c r="B16" s="6"/>
      <c r="C16" s="780" t="s">
        <v>733</v>
      </c>
      <c r="D16" s="781"/>
      <c r="F16" s="6"/>
      <c r="G16" s="780" t="s">
        <v>725</v>
      </c>
      <c r="H16" s="781"/>
    </row>
    <row r="17" spans="2:9" ht="5.25" customHeight="1" x14ac:dyDescent="0.2">
      <c r="B17" s="7"/>
      <c r="C17" s="8"/>
      <c r="D17" s="9"/>
      <c r="F17" s="7"/>
      <c r="G17" s="8"/>
      <c r="H17" s="11"/>
    </row>
    <row r="18" spans="2:9" ht="12" customHeight="1" x14ac:dyDescent="0.2"/>
    <row r="19" spans="2:9" ht="9" customHeight="1" x14ac:dyDescent="0.2">
      <c r="B19" s="5"/>
      <c r="C19" s="5"/>
      <c r="D19" s="5"/>
      <c r="E19" s="5"/>
      <c r="F19" s="5"/>
      <c r="G19" s="5"/>
      <c r="H19" s="5"/>
    </row>
    <row r="20" spans="2:9" ht="27" customHeight="1" x14ac:dyDescent="0.25">
      <c r="B20" s="2" t="s">
        <v>4</v>
      </c>
      <c r="C20" s="3"/>
      <c r="D20" s="3"/>
      <c r="E20" s="3"/>
      <c r="F20" s="3"/>
      <c r="G20" s="3"/>
      <c r="H20" s="4"/>
    </row>
    <row r="21" spans="2:9" s="1" customFormat="1" ht="114" customHeight="1" x14ac:dyDescent="0.2">
      <c r="B21" s="649" t="s">
        <v>1111</v>
      </c>
      <c r="C21" s="650"/>
      <c r="D21" s="650"/>
      <c r="E21" s="650"/>
      <c r="F21" s="650"/>
      <c r="G21" s="650"/>
      <c r="H21" s="706"/>
      <c r="I21" s="166"/>
    </row>
    <row r="22" spans="2:9" ht="67.5" customHeight="1" x14ac:dyDescent="0.2">
      <c r="B22" s="649" t="s">
        <v>1641</v>
      </c>
      <c r="C22" s="650"/>
      <c r="D22" s="650"/>
      <c r="E22" s="650"/>
      <c r="F22" s="650"/>
      <c r="G22" s="650"/>
      <c r="H22" s="706"/>
      <c r="I22" s="273"/>
    </row>
    <row r="23" spans="2:9" ht="100.5" customHeight="1" x14ac:dyDescent="0.2">
      <c r="B23" s="649" t="s">
        <v>1073</v>
      </c>
      <c r="C23" s="570"/>
      <c r="D23" s="570"/>
      <c r="E23" s="570"/>
      <c r="F23" s="570"/>
      <c r="G23" s="570"/>
      <c r="H23" s="647"/>
      <c r="I23" s="273"/>
    </row>
    <row r="24" spans="2:9" ht="20.100000000000001" customHeight="1" x14ac:dyDescent="0.2">
      <c r="B24" s="649"/>
      <c r="C24" s="586"/>
      <c r="D24" s="586"/>
      <c r="E24" s="586"/>
      <c r="F24" s="586"/>
      <c r="G24" s="586"/>
      <c r="H24" s="587"/>
      <c r="I24" s="273"/>
    </row>
    <row r="25" spans="2:9" ht="87.75" customHeight="1" x14ac:dyDescent="0.2">
      <c r="B25" s="649" t="s">
        <v>1072</v>
      </c>
      <c r="C25" s="586"/>
      <c r="D25" s="586"/>
      <c r="E25" s="586"/>
      <c r="F25" s="586"/>
      <c r="G25" s="586"/>
      <c r="H25" s="660"/>
      <c r="I25" s="273"/>
    </row>
    <row r="26" spans="2:9" ht="68.25" customHeight="1" x14ac:dyDescent="0.2">
      <c r="B26" s="649" t="s">
        <v>1083</v>
      </c>
      <c r="C26" s="586"/>
      <c r="D26" s="586"/>
      <c r="E26" s="586"/>
      <c r="F26" s="586"/>
      <c r="G26" s="586"/>
      <c r="H26" s="660"/>
      <c r="I26" s="273"/>
    </row>
    <row r="27" spans="2:9" ht="73.5" customHeight="1" x14ac:dyDescent="0.2">
      <c r="B27" s="649" t="s">
        <v>1292</v>
      </c>
      <c r="C27" s="570"/>
      <c r="D27" s="570"/>
      <c r="E27" s="570"/>
      <c r="F27" s="570"/>
      <c r="G27" s="570"/>
      <c r="H27" s="647"/>
      <c r="I27" s="273"/>
    </row>
    <row r="28" spans="2:9" ht="57" customHeight="1" x14ac:dyDescent="0.2">
      <c r="B28" s="649" t="s">
        <v>1084</v>
      </c>
      <c r="C28" s="570"/>
      <c r="D28" s="570"/>
      <c r="E28" s="570"/>
      <c r="F28" s="570"/>
      <c r="G28" s="570"/>
      <c r="H28" s="647"/>
      <c r="I28" s="273"/>
    </row>
    <row r="29" spans="2:9" ht="75.75" customHeight="1" x14ac:dyDescent="0.2">
      <c r="B29" s="649" t="s">
        <v>1075</v>
      </c>
      <c r="C29" s="570"/>
      <c r="D29" s="570"/>
      <c r="E29" s="570"/>
      <c r="F29" s="570"/>
      <c r="G29" s="570"/>
      <c r="H29" s="647"/>
      <c r="I29" s="273"/>
    </row>
    <row r="30" spans="2:9" ht="57" customHeight="1" x14ac:dyDescent="0.2">
      <c r="B30" s="649" t="s">
        <v>1085</v>
      </c>
      <c r="C30" s="570"/>
      <c r="D30" s="570"/>
      <c r="E30" s="570"/>
      <c r="F30" s="570"/>
      <c r="G30" s="570"/>
      <c r="H30" s="647"/>
    </row>
    <row r="31" spans="2:9" ht="42.75" customHeight="1" x14ac:dyDescent="0.2">
      <c r="B31" s="649" t="s">
        <v>1074</v>
      </c>
      <c r="C31" s="570"/>
      <c r="D31" s="570"/>
      <c r="E31" s="570"/>
      <c r="F31" s="570"/>
      <c r="G31" s="570"/>
      <c r="H31" s="647"/>
    </row>
    <row r="32" spans="2:9" ht="105.75" customHeight="1" x14ac:dyDescent="0.2">
      <c r="B32" s="786" t="s">
        <v>1177</v>
      </c>
      <c r="C32" s="570"/>
      <c r="D32" s="570"/>
      <c r="E32" s="570"/>
      <c r="F32" s="570"/>
      <c r="G32" s="570"/>
      <c r="H32" s="647"/>
      <c r="I32" s="273"/>
    </row>
    <row r="33" spans="2:9" ht="60.75" customHeight="1" x14ac:dyDescent="0.2">
      <c r="B33" s="649" t="s">
        <v>1086</v>
      </c>
      <c r="C33" s="570"/>
      <c r="D33" s="570"/>
      <c r="E33" s="570"/>
      <c r="F33" s="570"/>
      <c r="G33" s="570"/>
      <c r="H33" s="647"/>
      <c r="I33" s="273"/>
    </row>
    <row r="34" spans="2:9" ht="56.25" customHeight="1" x14ac:dyDescent="0.2">
      <c r="B34" s="797" t="s">
        <v>1076</v>
      </c>
      <c r="C34" s="679"/>
      <c r="D34" s="679"/>
      <c r="E34" s="679"/>
      <c r="F34" s="679"/>
      <c r="G34" s="679"/>
      <c r="H34" s="798"/>
      <c r="I34" s="273"/>
    </row>
    <row r="35" spans="2:9" ht="93.75" customHeight="1" x14ac:dyDescent="0.2">
      <c r="B35" s="786" t="s">
        <v>1198</v>
      </c>
      <c r="C35" s="570"/>
      <c r="D35" s="570"/>
      <c r="E35" s="570"/>
      <c r="F35" s="570"/>
      <c r="G35" s="570"/>
      <c r="H35" s="647"/>
      <c r="I35" s="273"/>
    </row>
    <row r="36" spans="2:9" ht="44.25" customHeight="1" x14ac:dyDescent="0.2">
      <c r="B36" s="649" t="s">
        <v>1110</v>
      </c>
      <c r="C36" s="586"/>
      <c r="D36" s="586"/>
      <c r="E36" s="586"/>
      <c r="F36" s="586"/>
      <c r="G36" s="586"/>
      <c r="H36" s="660"/>
      <c r="I36" s="273"/>
    </row>
    <row r="37" spans="2:9" ht="93" customHeight="1" x14ac:dyDescent="0.2">
      <c r="B37" s="786" t="s">
        <v>1124</v>
      </c>
      <c r="C37" s="570"/>
      <c r="D37" s="570"/>
      <c r="E37" s="570"/>
      <c r="F37" s="570"/>
      <c r="G37" s="570"/>
      <c r="H37" s="647"/>
      <c r="I37" s="273"/>
    </row>
    <row r="38" spans="2:9" ht="75.75" customHeight="1" x14ac:dyDescent="0.2">
      <c r="B38" s="786" t="s">
        <v>1087</v>
      </c>
      <c r="C38" s="570"/>
      <c r="D38" s="570"/>
      <c r="E38" s="570"/>
      <c r="F38" s="570"/>
      <c r="G38" s="570"/>
      <c r="H38" s="647"/>
      <c r="I38" s="273"/>
    </row>
    <row r="39" spans="2:9" ht="18.75" customHeight="1" x14ac:dyDescent="0.25">
      <c r="B39" s="747"/>
      <c r="C39" s="600"/>
      <c r="D39" s="600"/>
      <c r="E39" s="600"/>
      <c r="F39" s="600"/>
      <c r="G39" s="600"/>
      <c r="H39" s="748"/>
    </row>
    <row r="40" spans="2:9" ht="93" customHeight="1" x14ac:dyDescent="0.2">
      <c r="B40" s="786" t="s">
        <v>1112</v>
      </c>
      <c r="C40" s="704"/>
      <c r="D40" s="704"/>
      <c r="E40" s="704"/>
      <c r="F40" s="704"/>
      <c r="G40" s="704"/>
      <c r="H40" s="796"/>
      <c r="I40" s="273"/>
    </row>
    <row r="41" spans="2:9" ht="69" customHeight="1" x14ac:dyDescent="0.2">
      <c r="B41" s="786" t="s">
        <v>1082</v>
      </c>
      <c r="C41" s="570"/>
      <c r="D41" s="570"/>
      <c r="E41" s="570"/>
      <c r="F41" s="570"/>
      <c r="G41" s="570"/>
      <c r="H41" s="647"/>
      <c r="I41" s="273"/>
    </row>
    <row r="42" spans="2:9" ht="79.5" customHeight="1" x14ac:dyDescent="0.2">
      <c r="B42" s="786" t="s">
        <v>1214</v>
      </c>
      <c r="C42" s="586"/>
      <c r="D42" s="586"/>
      <c r="E42" s="586"/>
      <c r="F42" s="586"/>
      <c r="G42" s="586"/>
      <c r="H42" s="660"/>
      <c r="I42" s="273"/>
    </row>
    <row r="43" spans="2:9" ht="53.25" customHeight="1" x14ac:dyDescent="0.2">
      <c r="B43" s="786" t="s">
        <v>1221</v>
      </c>
      <c r="C43" s="570"/>
      <c r="D43" s="570"/>
      <c r="E43" s="570"/>
      <c r="F43" s="570"/>
      <c r="G43" s="570"/>
      <c r="H43" s="647"/>
      <c r="I43" s="273"/>
    </row>
    <row r="44" spans="2:9" ht="61.5" customHeight="1" x14ac:dyDescent="0.2">
      <c r="B44" s="786" t="s">
        <v>1213</v>
      </c>
      <c r="C44" s="570"/>
      <c r="D44" s="570"/>
      <c r="E44" s="570"/>
      <c r="F44" s="570"/>
      <c r="G44" s="570"/>
      <c r="H44" s="647"/>
      <c r="I44" s="273"/>
    </row>
    <row r="45" spans="2:9" ht="48.75" customHeight="1" x14ac:dyDescent="0.2">
      <c r="B45" s="786" t="s">
        <v>1090</v>
      </c>
      <c r="C45" s="586"/>
      <c r="D45" s="586"/>
      <c r="E45" s="586"/>
      <c r="F45" s="586"/>
      <c r="G45" s="586"/>
      <c r="H45" s="660"/>
      <c r="I45" s="273"/>
    </row>
    <row r="46" spans="2:9" ht="18.75" customHeight="1" x14ac:dyDescent="0.2">
      <c r="B46" s="617"/>
      <c r="C46" s="594"/>
      <c r="D46" s="594"/>
      <c r="E46" s="594"/>
      <c r="F46" s="594"/>
      <c r="G46" s="594"/>
      <c r="H46" s="618"/>
    </row>
    <row r="47" spans="2:9" s="1" customFormat="1" ht="18.75" customHeight="1" x14ac:dyDescent="0.2">
      <c r="B47" s="793" t="s">
        <v>1078</v>
      </c>
      <c r="C47" s="794"/>
      <c r="D47" s="794"/>
      <c r="E47" s="794"/>
      <c r="F47" s="794"/>
      <c r="G47" s="794"/>
      <c r="H47" s="795"/>
    </row>
    <row r="48" spans="2:9" ht="5.25" customHeight="1" x14ac:dyDescent="0.2">
      <c r="B48" s="608"/>
      <c r="C48" s="609"/>
      <c r="D48" s="609"/>
      <c r="E48" s="609"/>
      <c r="F48" s="609"/>
      <c r="G48" s="609"/>
      <c r="H48" s="610"/>
    </row>
    <row r="49" spans="2:9" ht="13.5" customHeight="1" x14ac:dyDescent="0.2"/>
    <row r="50" spans="2:9" ht="27" customHeight="1" x14ac:dyDescent="0.2">
      <c r="B50" s="19" t="s">
        <v>8</v>
      </c>
      <c r="C50" s="19" t="s">
        <v>9</v>
      </c>
      <c r="D50" s="20" t="s">
        <v>10</v>
      </c>
      <c r="E50" s="21" t="s">
        <v>2</v>
      </c>
      <c r="F50" s="21" t="s">
        <v>11</v>
      </c>
      <c r="G50" s="21" t="s">
        <v>3</v>
      </c>
      <c r="H50" s="21" t="s">
        <v>12</v>
      </c>
      <c r="I50" s="21" t="s">
        <v>388</v>
      </c>
    </row>
    <row r="51" spans="2:9" s="1" customFormat="1" ht="78.75" customHeight="1" x14ac:dyDescent="0.2">
      <c r="C51" s="120" t="s">
        <v>1096</v>
      </c>
      <c r="D51" s="82" t="s">
        <v>1</v>
      </c>
      <c r="E51" s="83" t="s">
        <v>126</v>
      </c>
      <c r="F51" s="80" t="s">
        <v>844</v>
      </c>
      <c r="G51" s="131" t="s">
        <v>756</v>
      </c>
      <c r="H51" s="80" t="s">
        <v>836</v>
      </c>
      <c r="I51" s="166"/>
    </row>
    <row r="52" spans="2:9" s="1" customFormat="1" ht="78.75" customHeight="1" x14ac:dyDescent="0.2">
      <c r="C52" s="124" t="s">
        <v>1097</v>
      </c>
      <c r="D52" s="82" t="s">
        <v>0</v>
      </c>
      <c r="E52" s="83" t="s">
        <v>1107</v>
      </c>
      <c r="F52" s="80"/>
      <c r="G52" s="131" t="s">
        <v>726</v>
      </c>
      <c r="H52" s="80"/>
      <c r="I52" s="149"/>
    </row>
    <row r="53" spans="2:9" ht="78.75" customHeight="1" x14ac:dyDescent="0.2">
      <c r="C53" s="120" t="s">
        <v>1098</v>
      </c>
      <c r="D53" s="82" t="s">
        <v>1</v>
      </c>
      <c r="E53" s="129" t="s">
        <v>727</v>
      </c>
      <c r="F53" s="80" t="s">
        <v>844</v>
      </c>
      <c r="G53" s="131" t="s">
        <v>728</v>
      </c>
      <c r="H53" s="80"/>
      <c r="I53" s="236"/>
    </row>
    <row r="54" spans="2:9" ht="78.75" customHeight="1" x14ac:dyDescent="0.2">
      <c r="C54" s="120" t="s">
        <v>1099</v>
      </c>
      <c r="D54" s="82" t="s">
        <v>1</v>
      </c>
      <c r="E54" s="129" t="s">
        <v>1224</v>
      </c>
      <c r="F54" s="80"/>
      <c r="G54" s="131" t="s">
        <v>1192</v>
      </c>
      <c r="H54" s="80"/>
      <c r="I54" s="149"/>
    </row>
    <row r="55" spans="2:9" ht="78.75" customHeight="1" x14ac:dyDescent="0.2">
      <c r="C55" s="124" t="s">
        <v>1166</v>
      </c>
      <c r="D55" s="82" t="s">
        <v>0</v>
      </c>
      <c r="E55" s="129" t="s">
        <v>1173</v>
      </c>
      <c r="F55" s="80" t="s">
        <v>1174</v>
      </c>
      <c r="G55" s="80" t="s">
        <v>1175</v>
      </c>
      <c r="H55" s="80"/>
      <c r="I55" s="149"/>
    </row>
    <row r="56" spans="2:9" ht="107.25" customHeight="1" x14ac:dyDescent="0.2">
      <c r="C56" s="124" t="s">
        <v>1167</v>
      </c>
      <c r="D56" s="82" t="s">
        <v>0</v>
      </c>
      <c r="E56" s="129" t="s">
        <v>1226</v>
      </c>
      <c r="F56" s="80" t="s">
        <v>1174</v>
      </c>
      <c r="G56" s="131" t="s">
        <v>850</v>
      </c>
      <c r="H56" s="80" t="s">
        <v>849</v>
      </c>
      <c r="I56" s="149"/>
    </row>
    <row r="57" spans="2:9" ht="107.25" customHeight="1" x14ac:dyDescent="0.2">
      <c r="B57" s="166" t="s">
        <v>1222</v>
      </c>
      <c r="C57" s="124" t="s">
        <v>1168</v>
      </c>
      <c r="D57" s="82" t="s">
        <v>0</v>
      </c>
      <c r="E57" s="129" t="s">
        <v>729</v>
      </c>
      <c r="F57" s="80" t="s">
        <v>844</v>
      </c>
      <c r="G57" s="131" t="s">
        <v>874</v>
      </c>
      <c r="H57" s="80" t="s">
        <v>961</v>
      </c>
      <c r="I57" s="149"/>
    </row>
    <row r="58" spans="2:9" ht="78.75" customHeight="1" x14ac:dyDescent="0.2">
      <c r="C58" s="124" t="s">
        <v>1169</v>
      </c>
      <c r="D58" s="82" t="s">
        <v>1</v>
      </c>
      <c r="E58" s="129" t="s">
        <v>1199</v>
      </c>
      <c r="F58" s="80"/>
      <c r="G58" s="131" t="s">
        <v>730</v>
      </c>
      <c r="H58" s="80"/>
      <c r="I58" s="149"/>
    </row>
    <row r="59" spans="2:9" ht="78.75" customHeight="1" x14ac:dyDescent="0.2">
      <c r="C59" s="120" t="s">
        <v>1170</v>
      </c>
      <c r="D59" s="76" t="s">
        <v>0</v>
      </c>
      <c r="E59" s="141" t="s">
        <v>731</v>
      </c>
      <c r="F59" s="78" t="s">
        <v>873</v>
      </c>
      <c r="G59" s="79" t="s">
        <v>534</v>
      </c>
      <c r="H59" s="78"/>
      <c r="I59" s="293"/>
    </row>
    <row r="60" spans="2:9" ht="78.75" customHeight="1" x14ac:dyDescent="0.2">
      <c r="B60" s="166" t="s">
        <v>1176</v>
      </c>
      <c r="C60" s="124" t="s">
        <v>1171</v>
      </c>
      <c r="D60" s="82" t="s">
        <v>0</v>
      </c>
      <c r="E60" s="129" t="s">
        <v>1102</v>
      </c>
      <c r="F60" s="80" t="s">
        <v>872</v>
      </c>
      <c r="G60" s="246" t="s">
        <v>1100</v>
      </c>
      <c r="H60" s="80" t="s">
        <v>1101</v>
      </c>
      <c r="I60" s="312"/>
    </row>
    <row r="61" spans="2:9" ht="119.25" customHeight="1" x14ac:dyDescent="0.2">
      <c r="B61" s="166" t="s">
        <v>1219</v>
      </c>
      <c r="C61" s="124" t="s">
        <v>1172</v>
      </c>
      <c r="D61" s="82" t="s">
        <v>1</v>
      </c>
      <c r="E61" s="129" t="s">
        <v>732</v>
      </c>
      <c r="F61" s="80" t="s">
        <v>872</v>
      </c>
      <c r="G61" s="131" t="s">
        <v>881</v>
      </c>
      <c r="H61" s="80" t="s">
        <v>882</v>
      </c>
      <c r="I61" s="333" t="s">
        <v>1218</v>
      </c>
    </row>
    <row r="62" spans="2:9" ht="21" customHeight="1" x14ac:dyDescent="0.2">
      <c r="C62" s="791"/>
      <c r="D62" s="792"/>
      <c r="E62" s="792"/>
      <c r="F62" s="792"/>
      <c r="G62" s="792"/>
      <c r="H62" s="792"/>
      <c r="I62" s="149"/>
    </row>
    <row r="63" spans="2:9" ht="87.75" customHeight="1" x14ac:dyDescent="0.2">
      <c r="C63" s="543" t="s">
        <v>1792</v>
      </c>
      <c r="D63" s="799"/>
      <c r="E63" s="799"/>
      <c r="F63" s="799"/>
      <c r="G63" s="799"/>
      <c r="H63" s="799"/>
      <c r="I63" s="149"/>
    </row>
    <row r="64" spans="2:9" ht="57.75" customHeight="1" x14ac:dyDescent="0.2">
      <c r="C64" s="607" t="s">
        <v>1108</v>
      </c>
      <c r="D64" s="580"/>
      <c r="E64" s="580"/>
      <c r="F64" s="580"/>
      <c r="G64" s="580"/>
      <c r="H64" s="580"/>
      <c r="I64" s="149"/>
    </row>
    <row r="65" spans="3:9" ht="54.75" customHeight="1" x14ac:dyDescent="0.2">
      <c r="C65" s="607" t="s">
        <v>1185</v>
      </c>
      <c r="D65" s="580"/>
      <c r="E65" s="580"/>
      <c r="F65" s="580"/>
      <c r="G65" s="580"/>
      <c r="H65" s="580"/>
      <c r="I65" s="149"/>
    </row>
    <row r="66" spans="3:9" ht="61.5" customHeight="1" x14ac:dyDescent="0.2">
      <c r="C66" s="667" t="s">
        <v>1186</v>
      </c>
      <c r="D66" s="580"/>
      <c r="E66" s="580"/>
      <c r="F66" s="580"/>
      <c r="G66" s="580"/>
      <c r="H66" s="580"/>
      <c r="I66" s="166"/>
    </row>
    <row r="67" spans="3:9" ht="155.25" customHeight="1" x14ac:dyDescent="0.2">
      <c r="C67" s="667" t="s">
        <v>1191</v>
      </c>
      <c r="D67" s="580"/>
      <c r="E67" s="580"/>
      <c r="F67" s="580"/>
      <c r="G67" s="580"/>
      <c r="H67" s="580"/>
      <c r="I67" s="166"/>
    </row>
    <row r="68" spans="3:9" ht="96" customHeight="1" x14ac:dyDescent="0.2">
      <c r="C68" s="667" t="s">
        <v>1190</v>
      </c>
      <c r="D68" s="476"/>
      <c r="E68" s="476"/>
      <c r="F68" s="476"/>
      <c r="G68" s="476"/>
      <c r="H68" s="476"/>
      <c r="I68" s="166"/>
    </row>
    <row r="69" spans="3:9" ht="46.5" customHeight="1" x14ac:dyDescent="0.2">
      <c r="C69" s="667" t="s">
        <v>1187</v>
      </c>
      <c r="D69" s="476"/>
      <c r="E69" s="476"/>
      <c r="F69" s="476"/>
      <c r="G69" s="476"/>
      <c r="H69" s="476"/>
      <c r="I69" s="166"/>
    </row>
    <row r="70" spans="3:9" ht="105" customHeight="1" x14ac:dyDescent="0.2">
      <c r="C70" s="667" t="s">
        <v>1189</v>
      </c>
      <c r="D70" s="580"/>
      <c r="E70" s="580"/>
      <c r="F70" s="580"/>
      <c r="G70" s="580"/>
      <c r="H70" s="580"/>
      <c r="I70" s="149"/>
    </row>
    <row r="71" spans="3:9" ht="75" customHeight="1" x14ac:dyDescent="0.2">
      <c r="C71" s="667" t="s">
        <v>1121</v>
      </c>
      <c r="D71" s="580"/>
      <c r="E71" s="580"/>
      <c r="F71" s="580"/>
      <c r="G71" s="580"/>
      <c r="H71" s="580"/>
      <c r="I71" s="166"/>
    </row>
    <row r="72" spans="3:9" ht="72.75" customHeight="1" x14ac:dyDescent="0.2">
      <c r="C72" s="667" t="s">
        <v>1122</v>
      </c>
      <c r="D72" s="580"/>
      <c r="E72" s="580"/>
      <c r="F72" s="580"/>
      <c r="G72" s="580"/>
      <c r="H72" s="580"/>
      <c r="I72" s="166"/>
    </row>
    <row r="73" spans="3:9" ht="105.75" customHeight="1" x14ac:dyDescent="0.2">
      <c r="C73" s="667" t="s">
        <v>1113</v>
      </c>
      <c r="D73" s="580"/>
      <c r="E73" s="580"/>
      <c r="F73" s="580"/>
      <c r="G73" s="580"/>
      <c r="H73" s="580"/>
      <c r="I73" s="158"/>
    </row>
    <row r="74" spans="3:9" ht="75.75" customHeight="1" x14ac:dyDescent="0.2">
      <c r="C74" s="667" t="s">
        <v>1188</v>
      </c>
      <c r="D74" s="476"/>
      <c r="E74" s="476"/>
      <c r="F74" s="476"/>
      <c r="G74" s="476"/>
      <c r="H74" s="476"/>
      <c r="I74" s="158"/>
    </row>
    <row r="75" spans="3:9" ht="20.100000000000001" customHeight="1" x14ac:dyDescent="0.2">
      <c r="C75" s="667"/>
      <c r="D75" s="476"/>
      <c r="E75" s="476"/>
      <c r="F75" s="476"/>
      <c r="G75" s="476"/>
      <c r="H75" s="476"/>
      <c r="I75" s="158"/>
    </row>
    <row r="76" spans="3:9" ht="230.25" customHeight="1" x14ac:dyDescent="0.2">
      <c r="C76" s="667" t="s">
        <v>1223</v>
      </c>
      <c r="D76" s="496"/>
      <c r="E76" s="496"/>
      <c r="F76" s="496"/>
      <c r="G76" s="496"/>
      <c r="H76" s="496"/>
      <c r="I76" s="166"/>
    </row>
    <row r="77" spans="3:9" ht="156.75" customHeight="1" x14ac:dyDescent="0.2">
      <c r="C77" s="667" t="s">
        <v>2393</v>
      </c>
      <c r="D77" s="580"/>
      <c r="E77" s="580"/>
      <c r="F77" s="580"/>
      <c r="G77" s="580"/>
      <c r="H77" s="580"/>
      <c r="I77" s="161"/>
    </row>
    <row r="78" spans="3:9" ht="89.25" customHeight="1" x14ac:dyDescent="0.2">
      <c r="C78" s="667" t="s">
        <v>1194</v>
      </c>
      <c r="D78" s="476"/>
      <c r="E78" s="476"/>
      <c r="F78" s="476"/>
      <c r="G78" s="476"/>
      <c r="H78" s="476"/>
      <c r="I78" s="161"/>
    </row>
    <row r="79" spans="3:9" ht="92.25" customHeight="1" x14ac:dyDescent="0.2">
      <c r="C79" s="667" t="s">
        <v>1225</v>
      </c>
      <c r="D79" s="476"/>
      <c r="E79" s="476"/>
      <c r="F79" s="476"/>
      <c r="G79" s="476"/>
      <c r="H79" s="476"/>
      <c r="I79" s="161"/>
    </row>
    <row r="80" spans="3:9" ht="126.75" customHeight="1" x14ac:dyDescent="0.2">
      <c r="C80" s="667" t="s">
        <v>1193</v>
      </c>
      <c r="D80" s="476"/>
      <c r="E80" s="476"/>
      <c r="F80" s="476"/>
      <c r="G80" s="476"/>
      <c r="H80" s="476"/>
      <c r="I80" s="161"/>
    </row>
    <row r="81" spans="3:9" ht="85.5" customHeight="1" x14ac:dyDescent="0.2">
      <c r="C81" s="667" t="s">
        <v>1228</v>
      </c>
      <c r="D81" s="476"/>
      <c r="E81" s="476"/>
      <c r="F81" s="476"/>
      <c r="G81" s="476"/>
      <c r="H81" s="476"/>
      <c r="I81" s="166"/>
    </row>
    <row r="82" spans="3:9" ht="43.5" customHeight="1" x14ac:dyDescent="0.2">
      <c r="C82" s="667" t="s">
        <v>1227</v>
      </c>
      <c r="D82" s="476"/>
      <c r="E82" s="476"/>
      <c r="F82" s="476"/>
      <c r="G82" s="476"/>
      <c r="H82" s="476"/>
      <c r="I82" s="166"/>
    </row>
    <row r="83" spans="3:9" ht="75" customHeight="1" x14ac:dyDescent="0.2">
      <c r="C83" s="667" t="s">
        <v>1195</v>
      </c>
      <c r="D83" s="476"/>
      <c r="E83" s="476"/>
      <c r="F83" s="476"/>
      <c r="G83" s="476"/>
      <c r="H83" s="476"/>
      <c r="I83" s="166"/>
    </row>
    <row r="84" spans="3:9" ht="18.75" customHeight="1" x14ac:dyDescent="0.2">
      <c r="C84" s="667"/>
      <c r="D84" s="476"/>
      <c r="E84" s="476"/>
      <c r="F84" s="476"/>
      <c r="G84" s="476"/>
      <c r="H84" s="476"/>
      <c r="I84" s="158"/>
    </row>
    <row r="85" spans="3:9" ht="91.5" customHeight="1" x14ac:dyDescent="0.2">
      <c r="C85" s="667" t="s">
        <v>1229</v>
      </c>
      <c r="D85" s="476"/>
      <c r="E85" s="476"/>
      <c r="F85" s="476"/>
      <c r="G85" s="476"/>
      <c r="H85" s="476"/>
      <c r="I85" s="166"/>
    </row>
    <row r="86" spans="3:9" ht="93.75" customHeight="1" x14ac:dyDescent="0.2">
      <c r="C86" s="667" t="s">
        <v>1230</v>
      </c>
      <c r="D86" s="476"/>
      <c r="E86" s="476"/>
      <c r="F86" s="476"/>
      <c r="G86" s="476"/>
      <c r="H86" s="476"/>
      <c r="I86" s="166"/>
    </row>
    <row r="87" spans="3:9" ht="109.5" customHeight="1" x14ac:dyDescent="0.2">
      <c r="C87" s="667" t="s">
        <v>1231</v>
      </c>
      <c r="D87" s="476"/>
      <c r="E87" s="476"/>
      <c r="F87" s="476"/>
      <c r="G87" s="476"/>
      <c r="H87" s="476"/>
      <c r="I87" s="166"/>
    </row>
    <row r="88" spans="3:9" ht="95.25" customHeight="1" x14ac:dyDescent="0.2">
      <c r="C88" s="667" t="s">
        <v>1232</v>
      </c>
      <c r="D88" s="476"/>
      <c r="E88" s="476"/>
      <c r="F88" s="476"/>
      <c r="G88" s="476"/>
      <c r="H88" s="476"/>
      <c r="I88" s="166"/>
    </row>
    <row r="89" spans="3:9" ht="100.5" customHeight="1" x14ac:dyDescent="0.2">
      <c r="C89" s="667" t="s">
        <v>1233</v>
      </c>
      <c r="D89" s="476"/>
      <c r="E89" s="476"/>
      <c r="F89" s="476"/>
      <c r="G89" s="476"/>
      <c r="H89" s="476"/>
      <c r="I89" s="166"/>
    </row>
    <row r="90" spans="3:9" ht="125.25" customHeight="1" x14ac:dyDescent="0.2">
      <c r="C90" s="667" t="s">
        <v>1234</v>
      </c>
      <c r="D90" s="476"/>
      <c r="E90" s="476"/>
      <c r="F90" s="476"/>
      <c r="G90" s="476"/>
      <c r="H90" s="476"/>
      <c r="I90" s="166"/>
    </row>
    <row r="91" spans="3:9" ht="20.100000000000001" customHeight="1" x14ac:dyDescent="0.2">
      <c r="C91" s="667"/>
      <c r="D91" s="476"/>
      <c r="E91" s="476"/>
      <c r="F91" s="476"/>
      <c r="G91" s="476"/>
      <c r="H91" s="476"/>
      <c r="I91" s="158"/>
    </row>
    <row r="92" spans="3:9" ht="100.5" customHeight="1" x14ac:dyDescent="0.2">
      <c r="C92" s="667" t="s">
        <v>1795</v>
      </c>
      <c r="D92" s="476"/>
      <c r="E92" s="476"/>
      <c r="F92" s="476"/>
      <c r="G92" s="476"/>
      <c r="H92" s="476"/>
      <c r="I92" s="331"/>
    </row>
    <row r="93" spans="3:9" ht="64.5" customHeight="1" x14ac:dyDescent="0.2">
      <c r="C93" s="667" t="s">
        <v>1114</v>
      </c>
      <c r="D93" s="476"/>
      <c r="E93" s="476"/>
      <c r="F93" s="476"/>
      <c r="G93" s="476"/>
      <c r="H93" s="476"/>
      <c r="I93" s="311"/>
    </row>
    <row r="94" spans="3:9" ht="127.5" customHeight="1" x14ac:dyDescent="0.2">
      <c r="C94" s="667" t="s">
        <v>1196</v>
      </c>
      <c r="D94" s="476"/>
      <c r="E94" s="476"/>
      <c r="F94" s="476"/>
      <c r="G94" s="476"/>
      <c r="H94" s="476"/>
      <c r="I94" s="158"/>
    </row>
    <row r="95" spans="3:9" ht="106.5" customHeight="1" x14ac:dyDescent="0.2">
      <c r="C95" s="667" t="s">
        <v>1216</v>
      </c>
      <c r="D95" s="580"/>
      <c r="E95" s="580"/>
      <c r="F95" s="580"/>
      <c r="G95" s="580"/>
      <c r="H95" s="580"/>
      <c r="I95" s="166"/>
    </row>
    <row r="96" spans="3:9" ht="151.5" customHeight="1" x14ac:dyDescent="0.2">
      <c r="C96" s="667" t="s">
        <v>1143</v>
      </c>
      <c r="D96" s="476"/>
      <c r="E96" s="476"/>
      <c r="F96" s="476"/>
      <c r="G96" s="476"/>
      <c r="H96" s="476"/>
      <c r="I96" s="314" t="s">
        <v>1095</v>
      </c>
    </row>
    <row r="97" spans="3:9" ht="150" customHeight="1" x14ac:dyDescent="0.2">
      <c r="C97" s="667" t="s">
        <v>1144</v>
      </c>
      <c r="D97" s="476"/>
      <c r="E97" s="476"/>
      <c r="F97" s="476"/>
      <c r="G97" s="476"/>
      <c r="H97" s="476"/>
      <c r="I97" s="158"/>
    </row>
    <row r="98" spans="3:9" ht="74.25" customHeight="1" x14ac:dyDescent="0.2">
      <c r="C98" s="667" t="s">
        <v>1145</v>
      </c>
      <c r="D98" s="476"/>
      <c r="E98" s="476"/>
      <c r="F98" s="476"/>
      <c r="G98" s="476"/>
      <c r="H98" s="476"/>
      <c r="I98" s="158"/>
    </row>
    <row r="99" spans="3:9" ht="82.5" customHeight="1" x14ac:dyDescent="0.2">
      <c r="C99" s="667" t="s">
        <v>1123</v>
      </c>
      <c r="D99" s="667"/>
      <c r="E99" s="667"/>
      <c r="F99" s="667"/>
      <c r="G99" s="667"/>
      <c r="H99" s="667"/>
      <c r="I99" s="158"/>
    </row>
    <row r="100" spans="3:9" ht="99" customHeight="1" x14ac:dyDescent="0.2">
      <c r="C100" s="667" t="s">
        <v>959</v>
      </c>
      <c r="D100" s="496"/>
      <c r="E100" s="496"/>
      <c r="F100" s="496"/>
      <c r="G100" s="496"/>
      <c r="H100" s="496"/>
      <c r="I100" s="158"/>
    </row>
    <row r="101" spans="3:9" ht="78" customHeight="1" x14ac:dyDescent="0.2">
      <c r="C101" s="667" t="s">
        <v>960</v>
      </c>
      <c r="D101" s="476"/>
      <c r="E101" s="476"/>
      <c r="F101" s="476"/>
      <c r="G101" s="476"/>
      <c r="H101" s="476"/>
      <c r="I101" s="158"/>
    </row>
    <row r="102" spans="3:9" ht="158.25" customHeight="1" x14ac:dyDescent="0.2">
      <c r="C102" s="667" t="s">
        <v>1197</v>
      </c>
      <c r="D102" s="476"/>
      <c r="E102" s="476"/>
      <c r="F102" s="476"/>
      <c r="G102" s="476"/>
      <c r="H102" s="476"/>
      <c r="I102" s="158"/>
    </row>
    <row r="103" spans="3:9" ht="50.25" customHeight="1" x14ac:dyDescent="0.2">
      <c r="C103" s="667" t="s">
        <v>1236</v>
      </c>
      <c r="D103" s="476"/>
      <c r="E103" s="476"/>
      <c r="F103" s="476"/>
      <c r="G103" s="476"/>
      <c r="H103" s="476"/>
      <c r="I103" s="158"/>
    </row>
    <row r="104" spans="3:9" ht="102" customHeight="1" x14ac:dyDescent="0.2">
      <c r="C104" s="667" t="s">
        <v>1235</v>
      </c>
      <c r="D104" s="476"/>
      <c r="E104" s="476"/>
      <c r="F104" s="476"/>
      <c r="G104" s="476"/>
      <c r="H104" s="476"/>
      <c r="I104" s="158"/>
    </row>
    <row r="105" spans="3:9" ht="108.75" customHeight="1" x14ac:dyDescent="0.2">
      <c r="C105" s="667" t="s">
        <v>1201</v>
      </c>
      <c r="D105" s="476"/>
      <c r="E105" s="476"/>
      <c r="F105" s="476"/>
      <c r="G105" s="476"/>
      <c r="H105" s="476"/>
      <c r="I105" s="158"/>
    </row>
    <row r="106" spans="3:9" ht="122.25" customHeight="1" x14ac:dyDescent="0.2">
      <c r="C106" s="667" t="s">
        <v>1237</v>
      </c>
      <c r="D106" s="476"/>
      <c r="E106" s="476"/>
      <c r="F106" s="476"/>
      <c r="G106" s="476"/>
      <c r="H106" s="476"/>
      <c r="I106" s="158"/>
    </row>
    <row r="107" spans="3:9" ht="71.25" customHeight="1" x14ac:dyDescent="0.2">
      <c r="C107" s="667" t="s">
        <v>1238</v>
      </c>
      <c r="D107" s="476"/>
      <c r="E107" s="476"/>
      <c r="F107" s="476"/>
      <c r="G107" s="476"/>
      <c r="H107" s="476"/>
      <c r="I107" s="158"/>
    </row>
    <row r="108" spans="3:9" ht="148.5" customHeight="1" x14ac:dyDescent="0.2">
      <c r="C108" s="667" t="s">
        <v>1200</v>
      </c>
      <c r="D108" s="476"/>
      <c r="E108" s="476"/>
      <c r="F108" s="476"/>
      <c r="G108" s="476"/>
      <c r="H108" s="476"/>
      <c r="I108" s="158"/>
    </row>
    <row r="109" spans="3:9" ht="68.25" customHeight="1" x14ac:dyDescent="0.2">
      <c r="C109" s="667" t="s">
        <v>1212</v>
      </c>
      <c r="D109" s="476"/>
      <c r="E109" s="476"/>
      <c r="F109" s="476"/>
      <c r="G109" s="476"/>
      <c r="H109" s="476"/>
      <c r="I109" s="158"/>
    </row>
    <row r="110" spans="3:9" ht="89.25" customHeight="1" x14ac:dyDescent="0.2">
      <c r="C110" s="667" t="s">
        <v>1204</v>
      </c>
      <c r="D110" s="476"/>
      <c r="E110" s="476"/>
      <c r="F110" s="476"/>
      <c r="G110" s="476"/>
      <c r="H110" s="476"/>
      <c r="I110" s="158"/>
    </row>
    <row r="111" spans="3:9" ht="96.75" customHeight="1" x14ac:dyDescent="0.2">
      <c r="C111" s="667" t="s">
        <v>1126</v>
      </c>
      <c r="D111" s="476"/>
      <c r="E111" s="476"/>
      <c r="F111" s="476"/>
      <c r="G111" s="476"/>
      <c r="H111" s="476"/>
      <c r="I111" s="158"/>
    </row>
    <row r="112" spans="3:9" ht="93" customHeight="1" x14ac:dyDescent="0.2">
      <c r="C112" s="667" t="s">
        <v>1203</v>
      </c>
      <c r="D112" s="476"/>
      <c r="E112" s="476"/>
      <c r="F112" s="476"/>
      <c r="G112" s="476"/>
      <c r="H112" s="476"/>
      <c r="I112" s="1"/>
    </row>
    <row r="113" spans="3:9" ht="139.5" customHeight="1" x14ac:dyDescent="0.2">
      <c r="C113" s="667" t="s">
        <v>1239</v>
      </c>
      <c r="D113" s="476"/>
      <c r="E113" s="476"/>
      <c r="F113" s="476"/>
      <c r="G113" s="476"/>
      <c r="H113" s="476"/>
      <c r="I113" s="1"/>
    </row>
    <row r="114" spans="3:9" ht="38.25" customHeight="1" x14ac:dyDescent="0.2">
      <c r="C114" s="667" t="s">
        <v>1205</v>
      </c>
      <c r="D114" s="476"/>
      <c r="E114" s="476"/>
      <c r="F114" s="476"/>
      <c r="G114" s="476"/>
      <c r="H114" s="476"/>
      <c r="I114" s="1"/>
    </row>
    <row r="115" spans="3:9" ht="43.5" customHeight="1" x14ac:dyDescent="0.2">
      <c r="C115" s="667" t="s">
        <v>1202</v>
      </c>
      <c r="D115" s="580"/>
      <c r="E115" s="580"/>
      <c r="F115" s="580"/>
      <c r="G115" s="580"/>
      <c r="H115" s="580"/>
      <c r="I115" s="1"/>
    </row>
    <row r="116" spans="3:9" ht="18.75" customHeight="1" x14ac:dyDescent="0.2">
      <c r="C116" s="292"/>
      <c r="D116" s="158"/>
      <c r="E116" s="158"/>
      <c r="F116" s="158"/>
      <c r="G116" s="158"/>
      <c r="H116" s="158"/>
      <c r="I116" s="1"/>
    </row>
    <row r="117" spans="3:9" ht="104.25" customHeight="1" x14ac:dyDescent="0.2">
      <c r="C117" s="667" t="s">
        <v>1240</v>
      </c>
      <c r="D117" s="580"/>
      <c r="E117" s="580"/>
      <c r="F117" s="580"/>
      <c r="G117" s="580"/>
      <c r="H117" s="580"/>
    </row>
    <row r="118" spans="3:9" ht="85.5" customHeight="1" x14ac:dyDescent="0.2">
      <c r="C118" s="667" t="s">
        <v>1125</v>
      </c>
      <c r="D118" s="476"/>
      <c r="E118" s="476"/>
      <c r="F118" s="476"/>
      <c r="G118" s="476"/>
      <c r="H118" s="476"/>
    </row>
    <row r="119" spans="3:9" ht="119.25" customHeight="1" x14ac:dyDescent="0.2">
      <c r="C119" s="777" t="s">
        <v>1206</v>
      </c>
      <c r="D119" s="580"/>
      <c r="E119" s="580"/>
      <c r="F119" s="580"/>
      <c r="G119" s="580"/>
      <c r="H119" s="580"/>
    </row>
    <row r="120" spans="3:9" ht="88.5" customHeight="1" x14ac:dyDescent="0.2">
      <c r="C120" s="667" t="s">
        <v>1257</v>
      </c>
      <c r="D120" s="476"/>
      <c r="E120" s="476"/>
      <c r="F120" s="476"/>
      <c r="G120" s="476"/>
      <c r="H120" s="476"/>
      <c r="I120" s="1"/>
    </row>
    <row r="121" spans="3:9" ht="108.75" customHeight="1" x14ac:dyDescent="0.2">
      <c r="C121" s="667" t="s">
        <v>1207</v>
      </c>
      <c r="D121" s="580"/>
      <c r="E121" s="580"/>
      <c r="F121" s="580"/>
      <c r="G121" s="580"/>
      <c r="H121" s="580"/>
      <c r="I121" s="1"/>
    </row>
    <row r="122" spans="3:9" ht="174" customHeight="1" x14ac:dyDescent="0.2">
      <c r="C122" s="667" t="s">
        <v>1246</v>
      </c>
      <c r="D122" s="476"/>
      <c r="E122" s="476"/>
      <c r="F122" s="476"/>
      <c r="G122" s="476"/>
      <c r="H122" s="476"/>
      <c r="I122" s="1"/>
    </row>
    <row r="123" spans="3:9" ht="115.5" customHeight="1" x14ac:dyDescent="0.2">
      <c r="C123" s="778" t="s">
        <v>2392</v>
      </c>
      <c r="D123" s="779"/>
      <c r="E123" s="779"/>
      <c r="F123" s="779"/>
      <c r="G123" s="779"/>
      <c r="H123" s="779"/>
      <c r="I123" s="1"/>
    </row>
    <row r="124" spans="3:9" ht="59.25" customHeight="1" x14ac:dyDescent="0.2">
      <c r="C124" s="667" t="s">
        <v>1208</v>
      </c>
      <c r="D124" s="580"/>
      <c r="E124" s="580"/>
      <c r="F124" s="580"/>
      <c r="G124" s="580"/>
      <c r="H124" s="580"/>
      <c r="I124" s="1"/>
    </row>
    <row r="125" spans="3:9" ht="72" customHeight="1" x14ac:dyDescent="0.2">
      <c r="C125" s="667" t="s">
        <v>1209</v>
      </c>
      <c r="D125" s="580"/>
      <c r="E125" s="580"/>
      <c r="F125" s="580"/>
      <c r="G125" s="580"/>
      <c r="H125" s="580"/>
      <c r="I125" s="1"/>
    </row>
    <row r="126" spans="3:9" ht="18.75" customHeight="1" x14ac:dyDescent="0.2">
      <c r="C126" s="292"/>
      <c r="D126" s="313"/>
      <c r="E126" s="313"/>
      <c r="F126" s="313"/>
      <c r="G126" s="313"/>
      <c r="H126" s="313"/>
      <c r="I126" s="1"/>
    </row>
    <row r="127" spans="3:9" ht="42.75" customHeight="1" x14ac:dyDescent="0.2">
      <c r="C127" s="777" t="s">
        <v>1242</v>
      </c>
      <c r="D127" s="580"/>
      <c r="E127" s="580"/>
      <c r="F127" s="580"/>
      <c r="G127" s="580"/>
      <c r="H127" s="580"/>
      <c r="I127" s="1"/>
    </row>
    <row r="128" spans="3:9" ht="73.5" customHeight="1" x14ac:dyDescent="0.2">
      <c r="C128" s="777" t="s">
        <v>1243</v>
      </c>
      <c r="D128" s="476"/>
      <c r="E128" s="476"/>
      <c r="F128" s="476"/>
      <c r="G128" s="476"/>
      <c r="H128" s="476"/>
      <c r="I128" s="1"/>
    </row>
    <row r="129" spans="3:9" ht="104.25" customHeight="1" x14ac:dyDescent="0.2">
      <c r="C129" s="777" t="s">
        <v>1245</v>
      </c>
      <c r="D129" s="476"/>
      <c r="E129" s="476"/>
      <c r="F129" s="476"/>
      <c r="G129" s="476"/>
      <c r="H129" s="476"/>
      <c r="I129" s="1"/>
    </row>
    <row r="130" spans="3:9" ht="48.75" customHeight="1" x14ac:dyDescent="0.2">
      <c r="C130" s="777" t="s">
        <v>1211</v>
      </c>
      <c r="D130" s="476"/>
      <c r="E130" s="476"/>
      <c r="F130" s="476"/>
      <c r="G130" s="476"/>
      <c r="H130" s="476"/>
      <c r="I130" s="1"/>
    </row>
    <row r="131" spans="3:9" ht="117.75" customHeight="1" x14ac:dyDescent="0.2">
      <c r="C131" s="777" t="s">
        <v>1247</v>
      </c>
      <c r="D131" s="476"/>
      <c r="E131" s="476"/>
      <c r="F131" s="476"/>
      <c r="G131" s="476"/>
      <c r="H131" s="476"/>
      <c r="I131" s="1"/>
    </row>
    <row r="132" spans="3:9" ht="75" customHeight="1" x14ac:dyDescent="0.2">
      <c r="C132" s="777" t="s">
        <v>1244</v>
      </c>
      <c r="D132" s="476"/>
      <c r="E132" s="476"/>
      <c r="F132" s="476"/>
      <c r="G132" s="476"/>
      <c r="H132" s="476"/>
      <c r="I132" s="1"/>
    </row>
    <row r="133" spans="3:9" ht="20.100000000000001" customHeight="1" x14ac:dyDescent="0.2">
      <c r="C133" s="334"/>
      <c r="D133" s="313"/>
      <c r="E133" s="313"/>
      <c r="F133" s="313"/>
      <c r="G133" s="313"/>
      <c r="H133" s="313"/>
      <c r="I133" s="1"/>
    </row>
    <row r="134" spans="3:9" ht="158.25" customHeight="1" x14ac:dyDescent="0.2">
      <c r="C134" s="777" t="s">
        <v>1210</v>
      </c>
      <c r="D134" s="476"/>
      <c r="E134" s="476"/>
      <c r="F134" s="476"/>
      <c r="G134" s="476"/>
      <c r="H134" s="476"/>
      <c r="I134" s="1"/>
    </row>
    <row r="135" spans="3:9" ht="20.100000000000001" customHeight="1" x14ac:dyDescent="0.2">
      <c r="C135" s="334"/>
      <c r="D135" s="158"/>
      <c r="E135" s="158"/>
      <c r="F135" s="158"/>
      <c r="G135" s="158"/>
      <c r="H135" s="158"/>
      <c r="I135" s="1"/>
    </row>
    <row r="136" spans="3:9" ht="94.5" customHeight="1" x14ac:dyDescent="0.2">
      <c r="C136" s="777" t="s">
        <v>1241</v>
      </c>
      <c r="D136" s="476"/>
      <c r="E136" s="476"/>
      <c r="F136" s="476"/>
      <c r="G136" s="476"/>
      <c r="H136" s="476"/>
      <c r="I136" s="1"/>
    </row>
    <row r="137" spans="3:9" ht="20.100000000000001" customHeight="1" x14ac:dyDescent="0.2">
      <c r="C137" s="334"/>
      <c r="D137" s="158"/>
      <c r="E137" s="158"/>
      <c r="F137" s="158"/>
      <c r="G137" s="158"/>
      <c r="H137" s="158"/>
      <c r="I137" s="1"/>
    </row>
    <row r="138" spans="3:9" ht="134.25" customHeight="1" x14ac:dyDescent="0.2">
      <c r="C138" s="777" t="s">
        <v>1215</v>
      </c>
      <c r="D138" s="476"/>
      <c r="E138" s="476"/>
      <c r="F138" s="476"/>
      <c r="G138" s="476"/>
      <c r="H138" s="476"/>
      <c r="I138" s="1"/>
    </row>
    <row r="139" spans="3:9" ht="184.5" customHeight="1" x14ac:dyDescent="0.2">
      <c r="C139" s="777" t="s">
        <v>1220</v>
      </c>
      <c r="D139" s="476"/>
      <c r="E139" s="476"/>
      <c r="F139" s="476"/>
      <c r="G139" s="476"/>
      <c r="H139" s="476"/>
      <c r="I139" s="1"/>
    </row>
    <row r="140" spans="3:9" ht="72.75" customHeight="1" x14ac:dyDescent="0.2">
      <c r="C140" s="564" t="s">
        <v>1217</v>
      </c>
      <c r="D140" s="564"/>
      <c r="E140" s="564"/>
      <c r="F140" s="564"/>
      <c r="G140" s="564"/>
      <c r="H140" s="564"/>
    </row>
    <row r="141" spans="3:9" ht="20.100000000000001" customHeight="1" x14ac:dyDescent="0.2">
      <c r="C141" s="334"/>
      <c r="D141" s="158"/>
      <c r="E141" s="158"/>
      <c r="F141" s="158"/>
      <c r="G141" s="158"/>
      <c r="H141" s="158"/>
      <c r="I141" s="1"/>
    </row>
    <row r="142" spans="3:9" ht="18.75" customHeight="1" x14ac:dyDescent="0.2">
      <c r="C142" s="667"/>
      <c r="D142" s="476"/>
      <c r="E142" s="476"/>
      <c r="F142" s="476"/>
      <c r="G142" s="476"/>
      <c r="H142" s="476"/>
    </row>
    <row r="143" spans="3:9" ht="46.5" customHeight="1" x14ac:dyDescent="0.2">
      <c r="C143" s="754"/>
      <c r="D143" s="738"/>
      <c r="E143" s="738"/>
      <c r="F143" s="738"/>
      <c r="G143" s="738"/>
      <c r="H143" s="738"/>
    </row>
  </sheetData>
  <mergeCells count="117">
    <mergeCell ref="C94:H94"/>
    <mergeCell ref="C111:H111"/>
    <mergeCell ref="C98:H98"/>
    <mergeCell ref="C97:H97"/>
    <mergeCell ref="C102:H102"/>
    <mergeCell ref="C106:H106"/>
    <mergeCell ref="C118:H118"/>
    <mergeCell ref="C115:H115"/>
    <mergeCell ref="C101:H101"/>
    <mergeCell ref="C99:H99"/>
    <mergeCell ref="C100:H100"/>
    <mergeCell ref="C114:H114"/>
    <mergeCell ref="C96:H96"/>
    <mergeCell ref="C110:H110"/>
    <mergeCell ref="C108:H108"/>
    <mergeCell ref="C105:H105"/>
    <mergeCell ref="C104:H104"/>
    <mergeCell ref="C103:H103"/>
    <mergeCell ref="C109:H109"/>
    <mergeCell ref="C112:H112"/>
    <mergeCell ref="C107:H107"/>
    <mergeCell ref="C113:H113"/>
    <mergeCell ref="B41:H41"/>
    <mergeCell ref="B45:H45"/>
    <mergeCell ref="C72:H72"/>
    <mergeCell ref="C71:H71"/>
    <mergeCell ref="B44:H44"/>
    <mergeCell ref="C89:H89"/>
    <mergeCell ref="C88:H88"/>
    <mergeCell ref="C77:H77"/>
    <mergeCell ref="C91:H91"/>
    <mergeCell ref="C84:H84"/>
    <mergeCell ref="C85:H85"/>
    <mergeCell ref="C83:H83"/>
    <mergeCell ref="C78:H78"/>
    <mergeCell ref="C80:H80"/>
    <mergeCell ref="C79:H79"/>
    <mergeCell ref="C87:H87"/>
    <mergeCell ref="C90:H90"/>
    <mergeCell ref="C68:H68"/>
    <mergeCell ref="C81:H81"/>
    <mergeCell ref="C69:H69"/>
    <mergeCell ref="C86:H86"/>
    <mergeCell ref="C82:H82"/>
    <mergeCell ref="B33:H33"/>
    <mergeCell ref="C76:H76"/>
    <mergeCell ref="C73:H73"/>
    <mergeCell ref="C66:H66"/>
    <mergeCell ref="B43:H43"/>
    <mergeCell ref="B46:H46"/>
    <mergeCell ref="B48:H48"/>
    <mergeCell ref="C62:H62"/>
    <mergeCell ref="B47:H47"/>
    <mergeCell ref="C65:H65"/>
    <mergeCell ref="C74:H74"/>
    <mergeCell ref="C67:H67"/>
    <mergeCell ref="B36:H36"/>
    <mergeCell ref="B38:H38"/>
    <mergeCell ref="B37:H37"/>
    <mergeCell ref="B40:H40"/>
    <mergeCell ref="B34:H34"/>
    <mergeCell ref="C63:H63"/>
    <mergeCell ref="C64:H64"/>
    <mergeCell ref="B35:H35"/>
    <mergeCell ref="B42:H42"/>
    <mergeCell ref="B39:H39"/>
    <mergeCell ref="C70:H70"/>
    <mergeCell ref="C75:H75"/>
    <mergeCell ref="B10:D10"/>
    <mergeCell ref="F10:H10"/>
    <mergeCell ref="C11:D11"/>
    <mergeCell ref="G11:H11"/>
    <mergeCell ref="C12:D12"/>
    <mergeCell ref="G12:H12"/>
    <mergeCell ref="C13:D13"/>
    <mergeCell ref="G13:H13"/>
    <mergeCell ref="C14:D14"/>
    <mergeCell ref="C16:D16"/>
    <mergeCell ref="G16:H16"/>
    <mergeCell ref="C15:D15"/>
    <mergeCell ref="G15:H15"/>
    <mergeCell ref="B32:H32"/>
    <mergeCell ref="B28:H28"/>
    <mergeCell ref="B29:H29"/>
    <mergeCell ref="B30:H30"/>
    <mergeCell ref="B31:H31"/>
    <mergeCell ref="B27:H27"/>
    <mergeCell ref="B21:H21"/>
    <mergeCell ref="B22:H22"/>
    <mergeCell ref="B25:H25"/>
    <mergeCell ref="B23:H23"/>
    <mergeCell ref="B24:H24"/>
    <mergeCell ref="B26:H26"/>
    <mergeCell ref="C92:H92"/>
    <mergeCell ref="C93:H93"/>
    <mergeCell ref="C128:H128"/>
    <mergeCell ref="C143:H143"/>
    <mergeCell ref="C117:H117"/>
    <mergeCell ref="C142:H142"/>
    <mergeCell ref="C120:H120"/>
    <mergeCell ref="C121:H121"/>
    <mergeCell ref="C119:H119"/>
    <mergeCell ref="C125:H125"/>
    <mergeCell ref="C124:H124"/>
    <mergeCell ref="C127:H127"/>
    <mergeCell ref="C123:H123"/>
    <mergeCell ref="C122:H122"/>
    <mergeCell ref="C134:H134"/>
    <mergeCell ref="C136:H136"/>
    <mergeCell ref="C131:H131"/>
    <mergeCell ref="C130:H130"/>
    <mergeCell ref="C138:H138"/>
    <mergeCell ref="C129:H129"/>
    <mergeCell ref="C139:H139"/>
    <mergeCell ref="C140:H140"/>
    <mergeCell ref="C132:H132"/>
    <mergeCell ref="C95:H95"/>
  </mergeCells>
  <pageMargins left="0.7" right="0.7" top="0.75" bottom="0.75" header="0.3" footer="0.3"/>
  <pageSetup orientation="portrait" r:id="rId1"/>
  <drawing r:id="rId2"/>
  <tableParts count="1">
    <tablePart r:id="rId3"/>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7"/>
    <pageSetUpPr fitToPage="1"/>
  </sheetPr>
  <dimension ref="B1:J86"/>
  <sheetViews>
    <sheetView zoomScale="90" zoomScaleNormal="90" workbookViewId="0"/>
  </sheetViews>
  <sheetFormatPr defaultRowHeight="78.75" customHeight="1" x14ac:dyDescent="0.2"/>
  <cols>
    <col min="1" max="1" width="9.125" customWidth="1"/>
    <col min="2" max="2" width="19.5" customWidth="1"/>
    <col min="3" max="3" width="19.625" customWidth="1"/>
    <col min="4" max="4" width="23.5" customWidth="1"/>
    <col min="5" max="5" width="14.625" style="68" customWidth="1"/>
    <col min="6" max="6" width="21.875" customWidth="1"/>
    <col min="7" max="7" width="19.625" style="68" customWidth="1"/>
    <col min="8" max="8" width="19.625" customWidth="1"/>
    <col min="9" max="9" width="22.5" customWidth="1"/>
    <col min="10" max="10" width="10.125" customWidth="1"/>
    <col min="11" max="11" width="9.625" customWidth="1"/>
  </cols>
  <sheetData>
    <row r="1" spans="2:8" ht="62.25" customHeight="1" x14ac:dyDescent="0.75">
      <c r="B1" s="17" t="s">
        <v>31</v>
      </c>
      <c r="C1" s="13"/>
      <c r="D1" s="13"/>
      <c r="E1" s="128" t="s">
        <v>118</v>
      </c>
    </row>
    <row r="2" spans="2:8" ht="57" customHeight="1" x14ac:dyDescent="0.2">
      <c r="B2" s="14" t="s">
        <v>5</v>
      </c>
      <c r="C2" s="15"/>
      <c r="D2" s="15"/>
      <c r="E2" s="69"/>
      <c r="F2" s="18"/>
      <c r="G2" s="69"/>
      <c r="H2" s="18"/>
    </row>
    <row r="3" spans="2:8" ht="14.25" customHeight="1" x14ac:dyDescent="0.2"/>
    <row r="4" spans="2:8" ht="15" customHeight="1" x14ac:dyDescent="0.2"/>
    <row r="5" spans="2:8" ht="20.25" customHeight="1" x14ac:dyDescent="0.3">
      <c r="B5" s="16" t="s">
        <v>6</v>
      </c>
      <c r="F5" s="16" t="s">
        <v>7</v>
      </c>
    </row>
    <row r="6" spans="2:8" ht="15.75" customHeight="1" x14ac:dyDescent="0.2"/>
    <row r="7" spans="2:8" ht="15.75" customHeight="1" x14ac:dyDescent="0.2"/>
    <row r="8" spans="2:8" ht="30" customHeight="1" x14ac:dyDescent="0.2"/>
    <row r="9" spans="2:8" ht="45.75" customHeight="1" x14ac:dyDescent="0.2"/>
    <row r="10" spans="2:8" ht="42" customHeight="1" x14ac:dyDescent="0.2">
      <c r="B10" s="676" t="str">
        <f>"Father: "&amp;MGGGrandfather3</f>
        <v>Father: George Murray                                                                                             B Jul 9, 1850 - D April 23, 1939</v>
      </c>
      <c r="C10" s="677"/>
      <c r="D10" s="678"/>
      <c r="F10" s="676" t="str">
        <f>"Mother:  "&amp;'Family Tree'!K372</f>
        <v>Mother:  Elizabeth McRobbie                                                                       B Oct 1, 1851 -D Feb 13, 1875</v>
      </c>
      <c r="G10" s="677"/>
      <c r="H10" s="678"/>
    </row>
    <row r="11" spans="2:8" ht="20.25" customHeight="1" x14ac:dyDescent="0.25">
      <c r="B11" s="6"/>
      <c r="C11" s="550" t="s">
        <v>2</v>
      </c>
      <c r="D11" s="551"/>
      <c r="F11" s="6"/>
      <c r="G11" s="550" t="s">
        <v>2</v>
      </c>
      <c r="H11" s="551"/>
    </row>
    <row r="12" spans="2:8" ht="20.25" customHeight="1" x14ac:dyDescent="0.25">
      <c r="B12" s="6"/>
      <c r="C12" s="683" t="s">
        <v>686</v>
      </c>
      <c r="D12" s="684"/>
      <c r="F12" s="10"/>
      <c r="G12" s="552" t="s">
        <v>1261</v>
      </c>
      <c r="H12" s="553"/>
    </row>
    <row r="13" spans="2:8" ht="20.25" customHeight="1" x14ac:dyDescent="0.2">
      <c r="B13" s="6"/>
      <c r="C13" s="562" t="s">
        <v>112</v>
      </c>
      <c r="D13" s="563"/>
      <c r="F13" s="10"/>
      <c r="G13" s="562" t="s">
        <v>1266</v>
      </c>
      <c r="H13" s="563"/>
    </row>
    <row r="14" spans="2:8" ht="18" customHeight="1" x14ac:dyDescent="0.25">
      <c r="B14" s="6"/>
      <c r="C14" s="550" t="s">
        <v>3</v>
      </c>
      <c r="D14" s="551"/>
      <c r="F14" s="10"/>
      <c r="G14" s="73" t="s">
        <v>3</v>
      </c>
      <c r="H14" s="65"/>
    </row>
    <row r="15" spans="2:8" ht="20.25" customHeight="1" x14ac:dyDescent="0.25">
      <c r="B15" s="6"/>
      <c r="C15" s="565" t="s">
        <v>1270</v>
      </c>
      <c r="D15" s="566"/>
      <c r="F15" s="6"/>
      <c r="G15" s="552" t="s">
        <v>151</v>
      </c>
      <c r="H15" s="553"/>
    </row>
    <row r="16" spans="2:8" ht="20.25" customHeight="1" x14ac:dyDescent="0.2">
      <c r="B16" s="6"/>
      <c r="C16" s="554" t="s">
        <v>64</v>
      </c>
      <c r="D16" s="555"/>
      <c r="F16" s="6"/>
      <c r="G16" s="554" t="s">
        <v>148</v>
      </c>
      <c r="H16" s="555"/>
    </row>
    <row r="17" spans="2:8" ht="5.25" customHeight="1" x14ac:dyDescent="0.2">
      <c r="B17" s="7"/>
      <c r="C17" s="8"/>
      <c r="D17" s="9"/>
      <c r="F17" s="7"/>
      <c r="G17" s="74"/>
      <c r="H17" s="11"/>
    </row>
    <row r="18" spans="2:8" ht="5.25" customHeight="1" x14ac:dyDescent="0.2">
      <c r="B18" s="116"/>
      <c r="C18" s="117"/>
      <c r="D18" s="116"/>
      <c r="F18" s="116"/>
      <c r="G18" s="118"/>
      <c r="H18" s="117"/>
    </row>
    <row r="19" spans="2:8" ht="42" customHeight="1" x14ac:dyDescent="0.2">
      <c r="B19" s="116"/>
      <c r="C19" s="117"/>
      <c r="D19" s="116"/>
      <c r="F19" s="676" t="str">
        <f>"Mother: "&amp;'Family Tree'!K389</f>
        <v>Mother: Elizabeth Thom                                                                                   B Nov 6, 1855 - D Sept 12, 1938</v>
      </c>
      <c r="G19" s="677"/>
      <c r="H19" s="678"/>
    </row>
    <row r="20" spans="2:8" ht="30" customHeight="1" x14ac:dyDescent="0.25">
      <c r="B20" s="116"/>
      <c r="C20" s="117"/>
      <c r="D20" s="812" t="s">
        <v>1422</v>
      </c>
      <c r="E20" s="811"/>
      <c r="F20" s="6"/>
      <c r="G20" s="550" t="s">
        <v>1258</v>
      </c>
      <c r="H20" s="551"/>
    </row>
    <row r="21" spans="2:8" ht="21.75" customHeight="1" x14ac:dyDescent="0.25">
      <c r="B21" s="116"/>
      <c r="C21" s="117"/>
      <c r="D21" s="116"/>
      <c r="F21" s="10"/>
      <c r="G21" s="552" t="s">
        <v>805</v>
      </c>
      <c r="H21" s="553"/>
    </row>
    <row r="22" spans="2:8" ht="20.25" customHeight="1" x14ac:dyDescent="0.2">
      <c r="B22" s="116"/>
      <c r="C22" s="117"/>
      <c r="D22" s="810" t="s">
        <v>1423</v>
      </c>
      <c r="E22" s="811"/>
      <c r="F22" s="10"/>
      <c r="G22" s="562" t="s">
        <v>1260</v>
      </c>
      <c r="H22" s="563"/>
    </row>
    <row r="23" spans="2:8" ht="18" customHeight="1" x14ac:dyDescent="0.25">
      <c r="B23" s="116"/>
      <c r="C23" s="117"/>
      <c r="D23" s="476"/>
      <c r="E23" s="811"/>
      <c r="F23" s="10"/>
      <c r="G23" s="73" t="s">
        <v>3</v>
      </c>
      <c r="H23" s="65"/>
    </row>
    <row r="24" spans="2:8" ht="20.25" customHeight="1" x14ac:dyDescent="0.25">
      <c r="B24" s="116"/>
      <c r="C24" s="117"/>
      <c r="D24" s="116"/>
      <c r="F24" s="6"/>
      <c r="G24" s="552" t="s">
        <v>307</v>
      </c>
      <c r="H24" s="553"/>
    </row>
    <row r="25" spans="2:8" ht="20.25" customHeight="1" x14ac:dyDescent="0.2">
      <c r="F25" s="6"/>
      <c r="G25" s="554" t="s">
        <v>64</v>
      </c>
      <c r="H25" s="555"/>
    </row>
    <row r="26" spans="2:8" ht="5.25" customHeight="1" x14ac:dyDescent="0.2">
      <c r="F26" s="7"/>
      <c r="G26" s="74"/>
      <c r="H26" s="11"/>
    </row>
    <row r="27" spans="2:8" ht="21" customHeight="1" x14ac:dyDescent="0.2">
      <c r="B27" s="5"/>
      <c r="C27" s="5"/>
      <c r="D27" s="5"/>
      <c r="E27" s="70"/>
      <c r="F27" s="5"/>
      <c r="G27" s="70"/>
      <c r="H27" s="5"/>
    </row>
    <row r="28" spans="2:8" ht="27" customHeight="1" x14ac:dyDescent="0.25">
      <c r="B28" s="2" t="s">
        <v>4</v>
      </c>
      <c r="C28" s="3"/>
      <c r="D28" s="3"/>
      <c r="E28" s="71"/>
      <c r="F28" s="3"/>
      <c r="G28" s="71"/>
      <c r="H28" s="4"/>
    </row>
    <row r="29" spans="2:8" ht="56.25" customHeight="1" x14ac:dyDescent="0.2">
      <c r="B29" s="815" t="s">
        <v>1262</v>
      </c>
      <c r="C29" s="695"/>
      <c r="D29" s="695"/>
      <c r="E29" s="695"/>
      <c r="F29" s="695"/>
      <c r="G29" s="695"/>
      <c r="H29" s="814"/>
    </row>
    <row r="30" spans="2:8" s="1" customFormat="1" ht="51" customHeight="1" x14ac:dyDescent="0.2">
      <c r="B30" s="813" t="s">
        <v>1259</v>
      </c>
      <c r="C30" s="695"/>
      <c r="D30" s="695"/>
      <c r="E30" s="695"/>
      <c r="F30" s="695"/>
      <c r="G30" s="695"/>
      <c r="H30" s="814"/>
    </row>
    <row r="31" spans="2:8" ht="27" customHeight="1" x14ac:dyDescent="0.25">
      <c r="B31" s="337"/>
      <c r="C31" s="5"/>
      <c r="D31" s="5"/>
      <c r="E31" s="70"/>
      <c r="F31" s="5"/>
      <c r="G31" s="70"/>
      <c r="H31" s="338"/>
    </row>
    <row r="32" spans="2:8" ht="36" customHeight="1" x14ac:dyDescent="0.2">
      <c r="B32" s="739" t="s">
        <v>687</v>
      </c>
      <c r="C32" s="554"/>
      <c r="D32" s="554"/>
      <c r="E32" s="554"/>
      <c r="F32" s="554"/>
      <c r="G32" s="554"/>
      <c r="H32" s="555"/>
    </row>
    <row r="33" spans="2:8" ht="17.45" customHeight="1" x14ac:dyDescent="0.2">
      <c r="B33" s="259"/>
      <c r="C33" s="257"/>
      <c r="D33" s="257"/>
      <c r="E33" s="257"/>
      <c r="F33" s="257"/>
      <c r="G33" s="257"/>
      <c r="H33" s="258"/>
    </row>
    <row r="34" spans="2:8" ht="36" customHeight="1" x14ac:dyDescent="0.2">
      <c r="B34" s="739" t="s">
        <v>1425</v>
      </c>
      <c r="C34" s="554"/>
      <c r="D34" s="554"/>
      <c r="E34" s="554"/>
      <c r="F34" s="554"/>
      <c r="G34" s="554"/>
      <c r="H34" s="555"/>
    </row>
    <row r="35" spans="2:8" ht="36" customHeight="1" x14ac:dyDescent="0.2">
      <c r="B35" s="739" t="s">
        <v>1424</v>
      </c>
      <c r="C35" s="727"/>
      <c r="D35" s="727"/>
      <c r="E35" s="727"/>
      <c r="F35" s="727"/>
      <c r="G35" s="727"/>
      <c r="H35" s="800"/>
    </row>
    <row r="36" spans="2:8" ht="17.25" customHeight="1" x14ac:dyDescent="0.25">
      <c r="B36" s="747"/>
      <c r="C36" s="600"/>
      <c r="D36" s="600"/>
      <c r="E36" s="600"/>
      <c r="F36" s="600"/>
      <c r="G36" s="600"/>
      <c r="H36" s="748"/>
    </row>
    <row r="37" spans="2:8" ht="42" customHeight="1" x14ac:dyDescent="0.2">
      <c r="B37" s="739" t="s">
        <v>557</v>
      </c>
      <c r="C37" s="727"/>
      <c r="D37" s="727"/>
      <c r="E37" s="727"/>
      <c r="F37" s="727"/>
      <c r="G37" s="727"/>
      <c r="H37" s="800"/>
    </row>
    <row r="38" spans="2:8" ht="17.25" customHeight="1" x14ac:dyDescent="0.2">
      <c r="B38" s="825"/>
      <c r="C38" s="583"/>
      <c r="D38" s="583"/>
      <c r="E38" s="583"/>
      <c r="F38" s="583"/>
      <c r="G38" s="583"/>
      <c r="H38" s="659"/>
    </row>
    <row r="39" spans="2:8" ht="97.5" customHeight="1" x14ac:dyDescent="0.2">
      <c r="B39" s="739" t="s">
        <v>807</v>
      </c>
      <c r="C39" s="727"/>
      <c r="D39" s="727"/>
      <c r="E39" s="727"/>
      <c r="F39" s="727"/>
      <c r="G39" s="727"/>
      <c r="H39" s="800"/>
    </row>
    <row r="40" spans="2:8" ht="17.25" customHeight="1" x14ac:dyDescent="0.25">
      <c r="B40" s="747"/>
      <c r="C40" s="729"/>
      <c r="D40" s="729"/>
      <c r="E40" s="729"/>
      <c r="F40" s="729"/>
      <c r="G40" s="729"/>
      <c r="H40" s="826"/>
    </row>
    <row r="41" spans="2:8" ht="77.25" customHeight="1" x14ac:dyDescent="0.2">
      <c r="B41" s="819" t="s">
        <v>715</v>
      </c>
      <c r="C41" s="820"/>
      <c r="D41" s="820"/>
      <c r="E41" s="820"/>
      <c r="F41" s="820"/>
      <c r="G41" s="820"/>
      <c r="H41" s="821"/>
    </row>
    <row r="42" spans="2:8" ht="17.25" customHeight="1" x14ac:dyDescent="0.2">
      <c r="B42" s="819"/>
      <c r="C42" s="583"/>
      <c r="D42" s="583"/>
      <c r="E42" s="583"/>
      <c r="F42" s="583"/>
      <c r="G42" s="583"/>
      <c r="H42" s="659"/>
    </row>
    <row r="43" spans="2:8" ht="77.25" customHeight="1" x14ac:dyDescent="0.2">
      <c r="B43" s="819" t="s">
        <v>716</v>
      </c>
      <c r="C43" s="583"/>
      <c r="D43" s="583"/>
      <c r="E43" s="583"/>
      <c r="F43" s="583"/>
      <c r="G43" s="583"/>
      <c r="H43" s="659"/>
    </row>
    <row r="44" spans="2:8" ht="17.25" customHeight="1" x14ac:dyDescent="0.2">
      <c r="B44" s="819"/>
      <c r="C44" s="583"/>
      <c r="D44" s="583"/>
      <c r="E44" s="583"/>
      <c r="F44" s="583"/>
      <c r="G44" s="583"/>
      <c r="H44" s="659"/>
    </row>
    <row r="45" spans="2:8" s="19" customFormat="1" ht="36.75" customHeight="1" x14ac:dyDescent="0.2">
      <c r="B45" s="822" t="s">
        <v>714</v>
      </c>
      <c r="C45" s="823"/>
      <c r="D45" s="823"/>
      <c r="E45" s="823"/>
      <c r="F45" s="823"/>
      <c r="G45" s="823"/>
      <c r="H45" s="824"/>
    </row>
    <row r="46" spans="2:8" ht="17.25" customHeight="1" x14ac:dyDescent="0.2">
      <c r="B46" s="739"/>
      <c r="C46" s="727"/>
      <c r="D46" s="727"/>
      <c r="E46" s="727"/>
      <c r="F46" s="727"/>
      <c r="G46" s="727"/>
      <c r="H46" s="800"/>
    </row>
    <row r="47" spans="2:8" ht="36.75" customHeight="1" x14ac:dyDescent="0.2">
      <c r="B47" s="819" t="s">
        <v>1426</v>
      </c>
      <c r="C47" s="820"/>
      <c r="D47" s="820"/>
      <c r="E47" s="820"/>
      <c r="F47" s="820"/>
      <c r="G47" s="820"/>
      <c r="H47" s="821"/>
    </row>
    <row r="48" spans="2:8" ht="5.25" customHeight="1" x14ac:dyDescent="0.2">
      <c r="B48" s="608"/>
      <c r="C48" s="609"/>
      <c r="D48" s="609"/>
      <c r="E48" s="609"/>
      <c r="F48" s="609"/>
      <c r="G48" s="609"/>
      <c r="H48" s="610"/>
    </row>
    <row r="49" spans="2:9" ht="13.5" customHeight="1" x14ac:dyDescent="0.2"/>
    <row r="50" spans="2:9" ht="27" customHeight="1" x14ac:dyDescent="0.2">
      <c r="B50" s="19" t="s">
        <v>8</v>
      </c>
      <c r="C50" s="19" t="s">
        <v>9</v>
      </c>
      <c r="D50" s="20" t="s">
        <v>10</v>
      </c>
      <c r="E50" s="72" t="s">
        <v>2</v>
      </c>
      <c r="F50" s="21" t="s">
        <v>11</v>
      </c>
      <c r="G50" s="72" t="s">
        <v>3</v>
      </c>
      <c r="H50" s="21" t="s">
        <v>12</v>
      </c>
      <c r="I50" s="72" t="s">
        <v>117</v>
      </c>
    </row>
    <row r="51" spans="2:9" ht="78.75" customHeight="1" x14ac:dyDescent="0.2">
      <c r="B51" s="1"/>
      <c r="C51" s="120" t="str">
        <f>MGGrandfather2</f>
        <v>John Robertson Murray                                                               B Apr 5, 1872 - D Jan 27, 1948</v>
      </c>
      <c r="D51" s="78" t="s">
        <v>384</v>
      </c>
      <c r="E51" s="335" t="s">
        <v>1249</v>
      </c>
      <c r="F51" s="78" t="s">
        <v>529</v>
      </c>
      <c r="G51" s="79" t="s">
        <v>303</v>
      </c>
      <c r="H51" s="78" t="s">
        <v>64</v>
      </c>
      <c r="I51" s="80" t="s">
        <v>1411</v>
      </c>
    </row>
    <row r="52" spans="2:9" ht="128.25" customHeight="1" x14ac:dyDescent="0.2">
      <c r="B52" s="166" t="s">
        <v>271</v>
      </c>
      <c r="C52" s="120" t="s">
        <v>1267</v>
      </c>
      <c r="D52" s="78" t="s">
        <v>113</v>
      </c>
      <c r="E52" s="141" t="s">
        <v>1250</v>
      </c>
      <c r="F52" s="78" t="s">
        <v>527</v>
      </c>
      <c r="G52" s="77" t="s">
        <v>390</v>
      </c>
      <c r="H52" s="212" t="s">
        <v>523</v>
      </c>
      <c r="I52" s="80"/>
    </row>
    <row r="53" spans="2:9" ht="95.25" customHeight="1" x14ac:dyDescent="0.2">
      <c r="B53" s="1"/>
      <c r="C53" s="121" t="s">
        <v>1293</v>
      </c>
      <c r="D53" s="78" t="s">
        <v>114</v>
      </c>
      <c r="E53" s="141" t="s">
        <v>1251</v>
      </c>
      <c r="F53" s="78" t="s">
        <v>528</v>
      </c>
      <c r="G53" s="79" t="s">
        <v>304</v>
      </c>
      <c r="H53" s="78"/>
      <c r="I53" s="80" t="s">
        <v>1294</v>
      </c>
    </row>
    <row r="54" spans="2:9" ht="95.25" customHeight="1" x14ac:dyDescent="0.2">
      <c r="B54" s="1"/>
      <c r="C54" s="184" t="s">
        <v>301</v>
      </c>
      <c r="D54" s="78" t="s">
        <v>114</v>
      </c>
      <c r="E54" s="129" t="s">
        <v>1252</v>
      </c>
      <c r="F54" s="80" t="s">
        <v>526</v>
      </c>
      <c r="G54" s="246" t="s">
        <v>609</v>
      </c>
      <c r="H54" s="80" t="s">
        <v>610</v>
      </c>
      <c r="I54" s="80"/>
    </row>
    <row r="55" spans="2:9" ht="150.75" customHeight="1" x14ac:dyDescent="0.2">
      <c r="B55" s="1"/>
      <c r="C55" s="120" t="s">
        <v>1295</v>
      </c>
      <c r="D55" s="78" t="s">
        <v>115</v>
      </c>
      <c r="E55" s="141" t="s">
        <v>1253</v>
      </c>
      <c r="F55" s="78" t="s">
        <v>580</v>
      </c>
      <c r="G55" s="79" t="s">
        <v>683</v>
      </c>
      <c r="H55" s="78" t="s">
        <v>64</v>
      </c>
      <c r="I55" s="80" t="s">
        <v>1296</v>
      </c>
    </row>
    <row r="56" spans="2:9" ht="166.5" customHeight="1" x14ac:dyDescent="0.2">
      <c r="B56" s="1"/>
      <c r="C56" s="122" t="s">
        <v>1297</v>
      </c>
      <c r="D56" s="78" t="s">
        <v>115</v>
      </c>
      <c r="E56" s="336" t="s">
        <v>1254</v>
      </c>
      <c r="F56" s="78" t="s">
        <v>580</v>
      </c>
      <c r="G56" s="89" t="s">
        <v>122</v>
      </c>
      <c r="H56" s="78" t="s">
        <v>64</v>
      </c>
      <c r="I56" s="80" t="s">
        <v>1298</v>
      </c>
    </row>
    <row r="57" spans="2:9" ht="104.25" customHeight="1" x14ac:dyDescent="0.2">
      <c r="C57" s="124" t="s">
        <v>1299</v>
      </c>
      <c r="D57" s="78" t="s">
        <v>115</v>
      </c>
      <c r="E57" s="129" t="s">
        <v>1255</v>
      </c>
      <c r="F57" s="78" t="s">
        <v>808</v>
      </c>
      <c r="G57" s="83" t="s">
        <v>521</v>
      </c>
      <c r="H57" s="78" t="s">
        <v>530</v>
      </c>
      <c r="I57" s="80" t="s">
        <v>1300</v>
      </c>
    </row>
    <row r="58" spans="2:9" ht="78.75" customHeight="1" x14ac:dyDescent="0.25">
      <c r="C58" s="123" t="s">
        <v>125</v>
      </c>
      <c r="D58" s="90" t="s">
        <v>114</v>
      </c>
      <c r="E58" s="129" t="s">
        <v>1256</v>
      </c>
      <c r="F58" s="78" t="s">
        <v>580</v>
      </c>
      <c r="G58" s="129" t="s">
        <v>406</v>
      </c>
      <c r="H58" s="80" t="s">
        <v>154</v>
      </c>
      <c r="I58" s="119"/>
    </row>
    <row r="59" spans="2:9" ht="195" customHeight="1" x14ac:dyDescent="0.2">
      <c r="C59" s="124" t="s">
        <v>1301</v>
      </c>
      <c r="D59" s="78" t="s">
        <v>115</v>
      </c>
      <c r="E59" s="129" t="s">
        <v>1367</v>
      </c>
      <c r="F59" s="78" t="s">
        <v>719</v>
      </c>
      <c r="G59" s="83" t="s">
        <v>305</v>
      </c>
      <c r="H59" s="80" t="s">
        <v>1306</v>
      </c>
      <c r="I59" s="80" t="s">
        <v>1302</v>
      </c>
    </row>
    <row r="60" spans="2:9" s="1" customFormat="1" ht="85.5" customHeight="1" x14ac:dyDescent="0.2">
      <c r="B60" s="130"/>
      <c r="C60" s="133" t="s">
        <v>1304</v>
      </c>
      <c r="D60" s="90" t="s">
        <v>115</v>
      </c>
      <c r="E60" s="134" t="s">
        <v>1303</v>
      </c>
      <c r="F60" s="132" t="s">
        <v>718</v>
      </c>
      <c r="G60" s="283" t="s">
        <v>1307</v>
      </c>
      <c r="H60" s="284" t="s">
        <v>520</v>
      </c>
      <c r="I60" s="132"/>
    </row>
    <row r="61" spans="2:9" ht="26.25" customHeight="1" x14ac:dyDescent="0.25">
      <c r="B61" s="256"/>
      <c r="C61" s="156"/>
      <c r="D61" s="156"/>
      <c r="E61" s="157"/>
      <c r="F61" s="156"/>
      <c r="G61" s="157"/>
      <c r="H61" s="156"/>
      <c r="I61" s="156"/>
    </row>
    <row r="62" spans="2:9" s="1" customFormat="1" ht="26.25" customHeight="1" x14ac:dyDescent="0.2">
      <c r="B62" s="807" t="s">
        <v>157</v>
      </c>
      <c r="C62" s="807"/>
      <c r="D62" s="807"/>
      <c r="E62" s="807"/>
      <c r="F62" s="807"/>
      <c r="G62" s="807"/>
      <c r="H62" s="807"/>
      <c r="I62" s="807"/>
    </row>
    <row r="63" spans="2:9" s="1" customFormat="1" ht="26.25" customHeight="1" x14ac:dyDescent="0.2">
      <c r="B63" s="564" t="s">
        <v>212</v>
      </c>
      <c r="C63" s="496"/>
      <c r="D63" s="496"/>
      <c r="E63" s="496"/>
      <c r="F63" s="496"/>
      <c r="G63" s="496"/>
      <c r="H63" s="496"/>
      <c r="I63" s="496"/>
    </row>
    <row r="64" spans="2:9" s="1" customFormat="1" ht="105" customHeight="1" x14ac:dyDescent="0.2">
      <c r="B64" s="809" t="s">
        <v>1357</v>
      </c>
      <c r="C64" s="809"/>
      <c r="D64" s="809"/>
      <c r="E64" s="809"/>
      <c r="F64" s="809"/>
      <c r="G64" s="809"/>
      <c r="H64" s="809"/>
      <c r="I64" s="809"/>
    </row>
    <row r="65" spans="2:10" s="1" customFormat="1" ht="51" customHeight="1" x14ac:dyDescent="0.2">
      <c r="B65" s="809" t="s">
        <v>1358</v>
      </c>
      <c r="C65" s="816"/>
      <c r="D65" s="816"/>
      <c r="E65" s="816"/>
      <c r="F65" s="816"/>
      <c r="G65" s="816"/>
      <c r="H65" s="816"/>
      <c r="I65" s="816"/>
      <c r="J65" s="166"/>
    </row>
    <row r="66" spans="2:10" s="1" customFormat="1" ht="169.5" customHeight="1" x14ac:dyDescent="0.2">
      <c r="B66" s="809" t="s">
        <v>1502</v>
      </c>
      <c r="C66" s="816"/>
      <c r="D66" s="816"/>
      <c r="E66" s="816"/>
      <c r="F66" s="816"/>
      <c r="G66" s="816"/>
      <c r="H66" s="816"/>
      <c r="I66" s="816"/>
    </row>
    <row r="67" spans="2:10" s="1" customFormat="1" ht="84.75" customHeight="1" x14ac:dyDescent="0.2">
      <c r="B67" s="808" t="s">
        <v>1373</v>
      </c>
      <c r="C67" s="586"/>
      <c r="D67" s="586"/>
      <c r="E67" s="586"/>
      <c r="F67" s="586"/>
      <c r="G67" s="586"/>
      <c r="H67" s="586"/>
      <c r="I67" s="586"/>
    </row>
    <row r="68" spans="2:10" s="1" customFormat="1" ht="115.5" customHeight="1" x14ac:dyDescent="0.2">
      <c r="B68" s="688" t="s">
        <v>1353</v>
      </c>
      <c r="C68" s="817"/>
      <c r="D68" s="817"/>
      <c r="E68" s="817"/>
      <c r="F68" s="817"/>
      <c r="G68" s="817"/>
      <c r="H68" s="817"/>
      <c r="I68" s="817"/>
    </row>
    <row r="69" spans="2:10" s="1" customFormat="1" ht="52.5" customHeight="1" x14ac:dyDescent="0.2">
      <c r="B69" s="818" t="s">
        <v>1374</v>
      </c>
      <c r="C69" s="586"/>
      <c r="D69" s="586"/>
      <c r="E69" s="586"/>
      <c r="F69" s="586"/>
      <c r="G69" s="586"/>
      <c r="H69" s="586"/>
      <c r="I69" s="586"/>
    </row>
    <row r="70" spans="2:10" s="1" customFormat="1" ht="90" customHeight="1" x14ac:dyDescent="0.2">
      <c r="B70" s="818" t="s">
        <v>1375</v>
      </c>
      <c r="C70" s="586"/>
      <c r="D70" s="586"/>
      <c r="E70" s="586"/>
      <c r="F70" s="586"/>
      <c r="G70" s="586"/>
      <c r="H70" s="586"/>
      <c r="I70" s="586"/>
    </row>
    <row r="71" spans="2:10" s="1" customFormat="1" ht="48" customHeight="1" x14ac:dyDescent="0.2">
      <c r="B71" s="808" t="s">
        <v>689</v>
      </c>
      <c r="C71" s="586"/>
      <c r="D71" s="586"/>
      <c r="E71" s="586"/>
      <c r="F71" s="586"/>
      <c r="G71" s="586"/>
      <c r="H71" s="586"/>
      <c r="I71" s="586"/>
    </row>
    <row r="72" spans="2:10" ht="137.25" customHeight="1" x14ac:dyDescent="0.2">
      <c r="B72" s="564" t="s">
        <v>1454</v>
      </c>
      <c r="C72" s="564"/>
      <c r="D72" s="564"/>
      <c r="E72" s="564"/>
      <c r="F72" s="564"/>
      <c r="G72" s="564"/>
      <c r="H72" s="564"/>
      <c r="I72" s="564"/>
    </row>
    <row r="73" spans="2:10" ht="118.5" customHeight="1" x14ac:dyDescent="0.2">
      <c r="B73" s="564" t="s">
        <v>1372</v>
      </c>
      <c r="C73" s="496"/>
      <c r="D73" s="496"/>
      <c r="E73" s="496"/>
      <c r="F73" s="496"/>
      <c r="G73" s="496"/>
      <c r="H73" s="496"/>
      <c r="I73" s="496"/>
    </row>
    <row r="74" spans="2:10" ht="112.5" customHeight="1" x14ac:dyDescent="0.2">
      <c r="B74" s="564" t="s">
        <v>1359</v>
      </c>
      <c r="C74" s="496"/>
      <c r="D74" s="496"/>
      <c r="E74" s="496"/>
      <c r="F74" s="496"/>
      <c r="G74" s="496"/>
      <c r="H74" s="496"/>
      <c r="I74" s="496"/>
    </row>
    <row r="75" spans="2:10" s="1" customFormat="1" ht="195" customHeight="1" x14ac:dyDescent="0.2">
      <c r="B75" s="564" t="s">
        <v>1360</v>
      </c>
      <c r="C75" s="496"/>
      <c r="D75" s="496"/>
      <c r="E75" s="496"/>
      <c r="F75" s="496"/>
      <c r="G75" s="496"/>
      <c r="H75" s="496"/>
      <c r="I75" s="496"/>
      <c r="J75" s="166"/>
    </row>
    <row r="76" spans="2:10" ht="127.5" customHeight="1" x14ac:dyDescent="0.2">
      <c r="B76" s="564" t="s">
        <v>1285</v>
      </c>
      <c r="C76" s="496"/>
      <c r="D76" s="496"/>
      <c r="E76" s="496"/>
      <c r="F76" s="496"/>
      <c r="G76" s="496"/>
      <c r="H76" s="496"/>
      <c r="I76" s="496"/>
    </row>
    <row r="77" spans="2:10" ht="43.5" customHeight="1" x14ac:dyDescent="0.2">
      <c r="B77" s="564" t="s">
        <v>1395</v>
      </c>
      <c r="C77" s="496"/>
      <c r="D77" s="496"/>
      <c r="E77" s="496"/>
      <c r="F77" s="496"/>
      <c r="G77" s="496"/>
      <c r="H77" s="496"/>
      <c r="I77" s="496"/>
    </row>
    <row r="78" spans="2:10" ht="63.75" customHeight="1" x14ac:dyDescent="0.2">
      <c r="B78" s="806" t="s">
        <v>1394</v>
      </c>
      <c r="C78" s="827"/>
      <c r="D78" s="827"/>
      <c r="E78" s="827"/>
      <c r="F78" s="827"/>
      <c r="G78" s="827"/>
      <c r="H78" s="827"/>
      <c r="I78" s="827"/>
    </row>
    <row r="79" spans="2:10" s="1" customFormat="1" ht="40.5" customHeight="1" x14ac:dyDescent="0.2">
      <c r="B79" s="805" t="s">
        <v>1284</v>
      </c>
      <c r="C79" s="805"/>
      <c r="D79" s="805"/>
      <c r="E79" s="805"/>
      <c r="F79" s="805"/>
      <c r="G79" s="805"/>
      <c r="H79" s="805"/>
      <c r="I79" s="805"/>
    </row>
    <row r="80" spans="2:10" ht="42" customHeight="1" x14ac:dyDescent="0.2">
      <c r="B80" s="805" t="s">
        <v>1396</v>
      </c>
      <c r="C80" s="580"/>
      <c r="D80" s="580"/>
      <c r="E80" s="580"/>
      <c r="F80" s="580"/>
      <c r="G80" s="580"/>
      <c r="H80" s="580"/>
      <c r="I80" s="580"/>
    </row>
    <row r="81" spans="2:9" ht="108" customHeight="1" x14ac:dyDescent="0.2">
      <c r="B81" s="805" t="s">
        <v>1397</v>
      </c>
      <c r="C81" s="580"/>
      <c r="D81" s="580"/>
      <c r="E81" s="580"/>
      <c r="F81" s="580"/>
      <c r="G81" s="580"/>
      <c r="H81" s="580"/>
      <c r="I81" s="580"/>
    </row>
    <row r="82" spans="2:9" ht="85.5" customHeight="1" x14ac:dyDescent="0.2">
      <c r="B82" s="688" t="s">
        <v>1305</v>
      </c>
      <c r="C82" s="804"/>
      <c r="D82" s="804"/>
      <c r="E82" s="804"/>
      <c r="F82" s="804"/>
      <c r="G82" s="804"/>
      <c r="H82" s="804"/>
      <c r="I82" s="804"/>
    </row>
    <row r="83" spans="2:9" ht="151.5" customHeight="1" x14ac:dyDescent="0.2">
      <c r="B83" s="806" t="s">
        <v>1354</v>
      </c>
      <c r="C83" s="804"/>
      <c r="D83" s="804"/>
      <c r="E83" s="804"/>
      <c r="F83" s="804"/>
      <c r="G83" s="804"/>
      <c r="H83" s="804"/>
      <c r="I83" s="804"/>
    </row>
    <row r="84" spans="2:9" ht="143.25" customHeight="1" x14ac:dyDescent="0.2">
      <c r="B84" s="801" t="s">
        <v>1355</v>
      </c>
      <c r="C84" s="802"/>
      <c r="D84" s="802"/>
      <c r="E84" s="802"/>
      <c r="F84" s="802"/>
      <c r="G84" s="802"/>
      <c r="H84" s="802"/>
      <c r="I84" s="802"/>
    </row>
    <row r="85" spans="2:9" ht="120.75" customHeight="1" x14ac:dyDescent="0.2">
      <c r="B85" s="801" t="s">
        <v>1356</v>
      </c>
      <c r="C85" s="802"/>
      <c r="D85" s="802"/>
      <c r="E85" s="802"/>
      <c r="F85" s="802"/>
      <c r="G85" s="802"/>
      <c r="H85" s="802"/>
      <c r="I85" s="802"/>
    </row>
    <row r="86" spans="2:9" ht="78.75" customHeight="1" x14ac:dyDescent="0.2">
      <c r="B86" s="803"/>
      <c r="C86" s="564"/>
      <c r="D86" s="564"/>
      <c r="E86" s="564"/>
      <c r="F86" s="564"/>
      <c r="G86" s="564"/>
      <c r="H86" s="564"/>
      <c r="I86" s="564"/>
    </row>
  </sheetData>
  <mergeCells count="64">
    <mergeCell ref="B70:I70"/>
    <mergeCell ref="B73:I73"/>
    <mergeCell ref="B78:I78"/>
    <mergeCell ref="B47:H47"/>
    <mergeCell ref="B72:I72"/>
    <mergeCell ref="B48:H48"/>
    <mergeCell ref="B75:I75"/>
    <mergeCell ref="B36:H36"/>
    <mergeCell ref="B66:I66"/>
    <mergeCell ref="B68:I68"/>
    <mergeCell ref="B65:I65"/>
    <mergeCell ref="B69:I69"/>
    <mergeCell ref="B67:I67"/>
    <mergeCell ref="B37:H37"/>
    <mergeCell ref="B41:H41"/>
    <mergeCell ref="B45:H45"/>
    <mergeCell ref="B39:H39"/>
    <mergeCell ref="B43:H43"/>
    <mergeCell ref="B42:H42"/>
    <mergeCell ref="B44:H44"/>
    <mergeCell ref="B38:H38"/>
    <mergeCell ref="B46:H46"/>
    <mergeCell ref="B40:H40"/>
    <mergeCell ref="C13:D13"/>
    <mergeCell ref="G13:H13"/>
    <mergeCell ref="C14:D14"/>
    <mergeCell ref="C15:D15"/>
    <mergeCell ref="G15:H15"/>
    <mergeCell ref="B10:D10"/>
    <mergeCell ref="F10:H10"/>
    <mergeCell ref="C11:D11"/>
    <mergeCell ref="G11:H11"/>
    <mergeCell ref="C12:D12"/>
    <mergeCell ref="G12:H12"/>
    <mergeCell ref="C16:D16"/>
    <mergeCell ref="G16:H16"/>
    <mergeCell ref="G25:H25"/>
    <mergeCell ref="B32:H32"/>
    <mergeCell ref="B34:H34"/>
    <mergeCell ref="D22:E23"/>
    <mergeCell ref="D20:E20"/>
    <mergeCell ref="B30:H30"/>
    <mergeCell ref="B29:H29"/>
    <mergeCell ref="F19:H19"/>
    <mergeCell ref="G20:H20"/>
    <mergeCell ref="G21:H21"/>
    <mergeCell ref="G22:H22"/>
    <mergeCell ref="G24:H24"/>
    <mergeCell ref="B35:H35"/>
    <mergeCell ref="B77:I77"/>
    <mergeCell ref="B84:I84"/>
    <mergeCell ref="B86:I86"/>
    <mergeCell ref="B85:I85"/>
    <mergeCell ref="B82:I82"/>
    <mergeCell ref="B79:I79"/>
    <mergeCell ref="B80:I80"/>
    <mergeCell ref="B81:I81"/>
    <mergeCell ref="B83:I83"/>
    <mergeCell ref="B76:I76"/>
    <mergeCell ref="B74:I74"/>
    <mergeCell ref="B62:I62"/>
    <mergeCell ref="B63:I63"/>
    <mergeCell ref="B71:I71"/>
    <mergeCell ref="B64:I64"/>
  </mergeCells>
  <pageMargins left="0.7" right="0.7" top="0.75" bottom="0.75" header="0.3" footer="0.3"/>
  <pageSetup scale="66" fitToHeight="0" orientation="landscape" r:id="rId1"/>
  <drawing r:id="rId2"/>
  <tableParts count="1">
    <tablePart r:id="rId3"/>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6" tint="0.39997558519241921"/>
  </sheetPr>
  <dimension ref="B1:I37"/>
  <sheetViews>
    <sheetView workbookViewId="0"/>
  </sheetViews>
  <sheetFormatPr defaultRowHeight="78.75" customHeight="1" x14ac:dyDescent="0.2"/>
  <cols>
    <col min="1" max="1" width="9.125" customWidth="1"/>
    <col min="2" max="2" width="19.5" customWidth="1"/>
    <col min="3" max="3" width="19.625" customWidth="1"/>
    <col min="4" max="4" width="19.75" customWidth="1"/>
    <col min="5" max="5" width="15.5" customWidth="1"/>
    <col min="6" max="6" width="19.5" customWidth="1"/>
    <col min="7" max="8" width="19.625" customWidth="1"/>
    <col min="9" max="9" width="15" customWidth="1"/>
    <col min="10" max="10" width="10.125" customWidth="1"/>
    <col min="11" max="11" width="9.625" customWidth="1"/>
  </cols>
  <sheetData>
    <row r="1" spans="2:8" ht="62.25" customHeight="1" x14ac:dyDescent="0.75">
      <c r="B1" s="17" t="s">
        <v>31</v>
      </c>
      <c r="C1" s="13"/>
      <c r="D1" s="13"/>
      <c r="E1" s="128" t="s">
        <v>118</v>
      </c>
    </row>
    <row r="2" spans="2:8" ht="57" customHeight="1" x14ac:dyDescent="0.2">
      <c r="B2" s="14" t="s">
        <v>5</v>
      </c>
      <c r="C2" s="15"/>
      <c r="D2" s="15"/>
      <c r="E2" s="150"/>
      <c r="F2" s="18"/>
      <c r="G2" s="18"/>
      <c r="H2" s="18"/>
    </row>
    <row r="3" spans="2:8" ht="14.25" customHeight="1" x14ac:dyDescent="0.2"/>
    <row r="4" spans="2:8" ht="15" customHeight="1" x14ac:dyDescent="0.2"/>
    <row r="5" spans="2:8" ht="20.25" customHeight="1" x14ac:dyDescent="0.3">
      <c r="B5" s="16" t="s">
        <v>6</v>
      </c>
      <c r="D5" s="1"/>
      <c r="F5" s="16" t="s">
        <v>7</v>
      </c>
      <c r="H5" s="1"/>
    </row>
    <row r="6" spans="2:8" ht="15.75" customHeight="1" x14ac:dyDescent="0.2"/>
    <row r="7" spans="2:8" ht="15.75" customHeight="1" x14ac:dyDescent="0.2"/>
    <row r="8" spans="2:8" ht="41.25" customHeight="1" x14ac:dyDescent="0.2"/>
    <row r="9" spans="2:8" ht="36.75" customHeight="1" x14ac:dyDescent="0.2"/>
    <row r="10" spans="2:8" ht="42" customHeight="1" x14ac:dyDescent="0.2">
      <c r="B10" s="828" t="str">
        <f>"Father: "&amp;'Family Tree'!P406</f>
        <v xml:space="preserve">Father: Benjamin Richards                                                               </v>
      </c>
      <c r="C10" s="829"/>
      <c r="D10" s="830"/>
      <c r="F10" s="831" t="str">
        <f>"Mother: "&amp;'Family Tree'!P413</f>
        <v xml:space="preserve">Mother: Elizabeth                                                              </v>
      </c>
      <c r="G10" s="829"/>
      <c r="H10" s="830"/>
    </row>
    <row r="11" spans="2:8" ht="20.25" customHeight="1" x14ac:dyDescent="0.25">
      <c r="B11" s="6"/>
      <c r="C11" s="550" t="s">
        <v>2</v>
      </c>
      <c r="D11" s="551"/>
      <c r="F11" s="6"/>
      <c r="G11" s="550" t="s">
        <v>2</v>
      </c>
      <c r="H11" s="551"/>
    </row>
    <row r="12" spans="2:8" ht="20.25" customHeight="1" x14ac:dyDescent="0.25">
      <c r="B12" s="6"/>
      <c r="C12" s="552"/>
      <c r="D12" s="553"/>
      <c r="F12" s="10"/>
      <c r="G12" s="552"/>
      <c r="H12" s="553"/>
    </row>
    <row r="13" spans="2:8" ht="20.25" customHeight="1" x14ac:dyDescent="0.2">
      <c r="B13" s="6"/>
      <c r="C13" s="562"/>
      <c r="D13" s="563"/>
      <c r="F13" s="10"/>
      <c r="G13" s="562"/>
      <c r="H13" s="563"/>
    </row>
    <row r="14" spans="2:8" ht="18" customHeight="1" x14ac:dyDescent="0.25">
      <c r="B14" s="6"/>
      <c r="C14" s="550" t="s">
        <v>3</v>
      </c>
      <c r="D14" s="551"/>
      <c r="F14" s="10"/>
      <c r="G14" s="64" t="s">
        <v>3</v>
      </c>
      <c r="H14" s="65"/>
    </row>
    <row r="15" spans="2:8" ht="20.25" customHeight="1" x14ac:dyDescent="0.25">
      <c r="B15" s="6"/>
      <c r="C15" s="565"/>
      <c r="D15" s="566"/>
      <c r="F15" s="6"/>
      <c r="G15" s="552"/>
      <c r="H15" s="553"/>
    </row>
    <row r="16" spans="2:8" ht="20.25" customHeight="1" x14ac:dyDescent="0.2">
      <c r="B16" s="6"/>
      <c r="C16" s="554"/>
      <c r="D16" s="555"/>
      <c r="F16" s="6"/>
      <c r="G16" s="554"/>
      <c r="H16" s="555"/>
    </row>
    <row r="17" spans="2:9" ht="5.25" customHeight="1" x14ac:dyDescent="0.2">
      <c r="B17" s="7"/>
      <c r="C17" s="8"/>
      <c r="D17" s="9"/>
      <c r="F17" s="7"/>
      <c r="G17" s="8"/>
      <c r="H17" s="11"/>
    </row>
    <row r="18" spans="2:9" ht="12" customHeight="1" x14ac:dyDescent="0.2"/>
    <row r="19" spans="2:9" ht="9" customHeight="1" x14ac:dyDescent="0.2">
      <c r="B19" s="5"/>
      <c r="C19" s="5"/>
      <c r="D19" s="5"/>
      <c r="E19" s="5"/>
      <c r="F19" s="5"/>
      <c r="G19" s="5"/>
      <c r="H19" s="5"/>
    </row>
    <row r="20" spans="2:9" ht="27" customHeight="1" x14ac:dyDescent="0.25">
      <c r="B20" s="2" t="s">
        <v>4</v>
      </c>
      <c r="C20" s="3"/>
      <c r="D20" s="3"/>
      <c r="E20" s="3"/>
      <c r="F20" s="3"/>
      <c r="G20" s="3"/>
      <c r="H20" s="4"/>
    </row>
    <row r="21" spans="2:9" ht="33.75" customHeight="1" x14ac:dyDescent="0.2">
      <c r="B21" s="739" t="s">
        <v>703</v>
      </c>
      <c r="C21" s="554"/>
      <c r="D21" s="554"/>
      <c r="E21" s="554"/>
      <c r="F21" s="554"/>
      <c r="G21" s="554"/>
      <c r="H21" s="555"/>
    </row>
    <row r="22" spans="2:9" ht="14.25" customHeight="1" x14ac:dyDescent="0.2">
      <c r="B22" s="617"/>
      <c r="C22" s="594"/>
      <c r="D22" s="594"/>
      <c r="E22" s="594"/>
      <c r="F22" s="594"/>
      <c r="G22" s="594"/>
      <c r="H22" s="618"/>
    </row>
    <row r="23" spans="2:9" ht="30.75" customHeight="1" x14ac:dyDescent="0.2">
      <c r="B23" s="739" t="s">
        <v>705</v>
      </c>
      <c r="C23" s="554"/>
      <c r="D23" s="554"/>
      <c r="E23" s="554"/>
      <c r="F23" s="554"/>
      <c r="G23" s="554"/>
      <c r="H23" s="555"/>
    </row>
    <row r="24" spans="2:9" ht="18.75" customHeight="1" x14ac:dyDescent="0.25">
      <c r="B24" s="743"/>
      <c r="C24" s="560"/>
      <c r="D24" s="560"/>
      <c r="E24" s="560"/>
      <c r="F24" s="560"/>
      <c r="G24" s="560"/>
      <c r="H24" s="612"/>
    </row>
    <row r="25" spans="2:9" ht="5.25" customHeight="1" x14ac:dyDescent="0.2">
      <c r="B25" s="608"/>
      <c r="C25" s="609"/>
      <c r="D25" s="609"/>
      <c r="E25" s="609"/>
      <c r="F25" s="609"/>
      <c r="G25" s="609"/>
      <c r="H25" s="610"/>
    </row>
    <row r="26" spans="2:9" ht="13.5" customHeight="1" x14ac:dyDescent="0.2"/>
    <row r="27" spans="2:9" ht="27" customHeight="1" x14ac:dyDescent="0.2">
      <c r="B27" s="19" t="s">
        <v>8</v>
      </c>
      <c r="C27" s="19" t="s">
        <v>9</v>
      </c>
      <c r="D27" s="20" t="s">
        <v>10</v>
      </c>
      <c r="E27" s="21" t="s">
        <v>2</v>
      </c>
      <c r="F27" s="21" t="s">
        <v>11</v>
      </c>
      <c r="G27" s="21" t="s">
        <v>3</v>
      </c>
      <c r="H27" s="21" t="s">
        <v>12</v>
      </c>
      <c r="I27" t="s">
        <v>117</v>
      </c>
    </row>
    <row r="28" spans="2:9" ht="79.5" customHeight="1" x14ac:dyDescent="0.25">
      <c r="B28" s="1"/>
      <c r="C28" s="178" t="s">
        <v>341</v>
      </c>
      <c r="D28" s="22" t="s">
        <v>1</v>
      </c>
      <c r="E28" s="24" t="s">
        <v>700</v>
      </c>
      <c r="F28" s="24" t="s">
        <v>701</v>
      </c>
      <c r="G28" s="26"/>
      <c r="H28" s="24"/>
      <c r="I28" s="145"/>
    </row>
    <row r="29" spans="2:9" ht="79.5" customHeight="1" x14ac:dyDescent="0.2">
      <c r="B29" s="1"/>
      <c r="C29" s="179" t="s">
        <v>342</v>
      </c>
      <c r="D29" s="22" t="s">
        <v>0</v>
      </c>
      <c r="E29" s="108" t="s">
        <v>704</v>
      </c>
      <c r="F29" s="24" t="s">
        <v>711</v>
      </c>
      <c r="G29" s="23"/>
      <c r="H29" s="24"/>
      <c r="I29" s="147" t="s">
        <v>1283</v>
      </c>
    </row>
    <row r="30" spans="2:9" ht="79.5" customHeight="1" x14ac:dyDescent="0.2">
      <c r="B30" s="1"/>
      <c r="C30" s="179" t="s">
        <v>343</v>
      </c>
      <c r="D30" s="22" t="s">
        <v>0</v>
      </c>
      <c r="E30" s="108" t="s">
        <v>702</v>
      </c>
      <c r="F30" s="24" t="s">
        <v>701</v>
      </c>
      <c r="G30" s="25"/>
      <c r="H30" s="24"/>
      <c r="I30" s="147"/>
    </row>
    <row r="31" spans="2:9" ht="79.5" customHeight="1" x14ac:dyDescent="0.25">
      <c r="B31" s="1"/>
      <c r="C31" s="179"/>
      <c r="D31" s="22"/>
      <c r="E31" s="146"/>
      <c r="F31" s="24"/>
      <c r="G31" s="94"/>
      <c r="H31" s="147"/>
      <c r="I31" s="145"/>
    </row>
    <row r="32" spans="2:9" ht="79.5" customHeight="1" x14ac:dyDescent="0.2">
      <c r="B32" s="1"/>
      <c r="C32" s="179"/>
      <c r="D32" s="22"/>
      <c r="E32" s="146"/>
      <c r="F32" s="24"/>
      <c r="G32" s="94"/>
      <c r="H32" s="147"/>
      <c r="I32" s="147"/>
    </row>
    <row r="33" spans="2:9" ht="79.5" customHeight="1" x14ac:dyDescent="0.2">
      <c r="B33" s="1"/>
      <c r="C33" s="179"/>
      <c r="D33" s="66"/>
      <c r="E33" s="146"/>
      <c r="F33" s="24"/>
      <c r="G33" s="94"/>
      <c r="H33" s="147"/>
      <c r="I33" s="147"/>
    </row>
    <row r="34" spans="2:9" ht="79.5" customHeight="1" x14ac:dyDescent="0.2">
      <c r="B34" s="1"/>
      <c r="C34" s="179"/>
      <c r="D34" s="66"/>
      <c r="E34" s="146"/>
      <c r="F34" s="24"/>
      <c r="G34" s="94"/>
      <c r="H34" s="24"/>
      <c r="I34" s="147"/>
    </row>
    <row r="35" spans="2:9" ht="79.5" customHeight="1" x14ac:dyDescent="0.2">
      <c r="B35" s="1"/>
      <c r="C35" s="179"/>
      <c r="D35" s="66"/>
      <c r="E35" s="67"/>
      <c r="F35" s="24"/>
      <c r="G35" s="94"/>
      <c r="H35" s="147"/>
      <c r="I35" s="147"/>
    </row>
    <row r="36" spans="2:9" ht="79.5" customHeight="1" x14ac:dyDescent="0.25">
      <c r="B36" s="1"/>
      <c r="C36" s="179"/>
      <c r="D36" s="66"/>
      <c r="E36" s="146"/>
      <c r="F36" s="147"/>
      <c r="G36" s="94"/>
      <c r="H36" s="147"/>
      <c r="I36" s="145"/>
    </row>
    <row r="37" spans="2:9" ht="78.75" customHeight="1" x14ac:dyDescent="0.2">
      <c r="B37" s="107"/>
      <c r="C37" s="107"/>
      <c r="D37" s="107"/>
      <c r="E37" s="107"/>
      <c r="F37" s="107"/>
      <c r="G37" s="107"/>
      <c r="H37" s="107"/>
      <c r="I37" s="107"/>
    </row>
  </sheetData>
  <mergeCells count="18">
    <mergeCell ref="C16:D16"/>
    <mergeCell ref="G16:H16"/>
    <mergeCell ref="B10:D10"/>
    <mergeCell ref="F10:H10"/>
    <mergeCell ref="C11:D11"/>
    <mergeCell ref="G11:H11"/>
    <mergeCell ref="C12:D12"/>
    <mergeCell ref="G12:H12"/>
    <mergeCell ref="C13:D13"/>
    <mergeCell ref="G13:H13"/>
    <mergeCell ref="C14:D14"/>
    <mergeCell ref="C15:D15"/>
    <mergeCell ref="G15:H15"/>
    <mergeCell ref="B21:H21"/>
    <mergeCell ref="B22:H22"/>
    <mergeCell ref="B23:H23"/>
    <mergeCell ref="B24:H24"/>
    <mergeCell ref="B25:H25"/>
  </mergeCells>
  <pageMargins left="0.7" right="0.7" top="0.75" bottom="0.75" header="0.3" footer="0.3"/>
  <pageSetup orientation="portrait" r:id="rId1"/>
  <drawing r:id="rId2"/>
  <tableParts count="1">
    <tablePart r:id="rId3"/>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6" tint="0.39997558519241921"/>
  </sheetPr>
  <dimension ref="B1:I40"/>
  <sheetViews>
    <sheetView zoomScale="98" zoomScaleNormal="98" workbookViewId="0"/>
  </sheetViews>
  <sheetFormatPr defaultRowHeight="78.75" customHeight="1" x14ac:dyDescent="0.2"/>
  <cols>
    <col min="1" max="1" width="9.125" customWidth="1"/>
    <col min="2" max="2" width="19.5" customWidth="1"/>
    <col min="3" max="3" width="19.625" customWidth="1"/>
    <col min="4" max="4" width="19.75" customWidth="1"/>
    <col min="5" max="5" width="15.5" customWidth="1"/>
    <col min="6" max="6" width="19.5" customWidth="1"/>
    <col min="7" max="8" width="19.625" customWidth="1"/>
    <col min="9" max="9" width="15" customWidth="1"/>
    <col min="10" max="10" width="9.5" customWidth="1"/>
    <col min="11" max="11" width="9.625" customWidth="1"/>
  </cols>
  <sheetData>
    <row r="1" spans="2:8" ht="62.25" customHeight="1" x14ac:dyDescent="0.75">
      <c r="B1" s="17" t="s">
        <v>31</v>
      </c>
      <c r="C1" s="13"/>
      <c r="D1" s="13"/>
      <c r="E1" s="128" t="s">
        <v>118</v>
      </c>
    </row>
    <row r="2" spans="2:8" ht="57" customHeight="1" x14ac:dyDescent="0.2">
      <c r="B2" s="14" t="s">
        <v>5</v>
      </c>
      <c r="C2" s="15"/>
      <c r="D2" s="15"/>
      <c r="E2" s="150"/>
      <c r="F2" s="18"/>
      <c r="G2" s="18"/>
      <c r="H2" s="18"/>
    </row>
    <row r="3" spans="2:8" ht="14.25" customHeight="1" x14ac:dyDescent="0.2"/>
    <row r="4" spans="2:8" ht="15" customHeight="1" x14ac:dyDescent="0.2"/>
    <row r="5" spans="2:8" ht="20.25" customHeight="1" x14ac:dyDescent="0.3">
      <c r="B5" s="16" t="s">
        <v>6</v>
      </c>
      <c r="D5" s="1"/>
      <c r="F5" s="16" t="s">
        <v>7</v>
      </c>
      <c r="H5" s="1"/>
    </row>
    <row r="6" spans="2:8" ht="15.75" customHeight="1" x14ac:dyDescent="0.2"/>
    <row r="7" spans="2:8" ht="15.75" customHeight="1" x14ac:dyDescent="0.2"/>
    <row r="8" spans="2:8" ht="41.25" customHeight="1" x14ac:dyDescent="0.2"/>
    <row r="9" spans="2:8" ht="36.75" customHeight="1" x14ac:dyDescent="0.2"/>
    <row r="10" spans="2:8" ht="42" customHeight="1" x14ac:dyDescent="0.2">
      <c r="B10" s="828" t="str">
        <f>"Father: "&amp;'Family Tree'!P303</f>
        <v xml:space="preserve">Father: William Robertson                                                               Bap July 22, 1776 - D July 6, 1865  </v>
      </c>
      <c r="C10" s="829"/>
      <c r="D10" s="830"/>
      <c r="F10" s="831" t="str">
        <f>"Mother: "&amp;'Family Tree'!P320</f>
        <v>Mother: Barbara Anderson                                                               Bap Sept 17, 1778 - D Dec 4, 1833</v>
      </c>
      <c r="G10" s="829"/>
      <c r="H10" s="830"/>
    </row>
    <row r="11" spans="2:8" ht="20.25" customHeight="1" x14ac:dyDescent="0.25">
      <c r="B11" s="6"/>
      <c r="C11" s="550" t="s">
        <v>2</v>
      </c>
      <c r="D11" s="551"/>
      <c r="F11" s="6"/>
      <c r="G11" s="550" t="s">
        <v>2</v>
      </c>
      <c r="H11" s="551"/>
    </row>
    <row r="12" spans="2:8" ht="20.25" customHeight="1" x14ac:dyDescent="0.25">
      <c r="B12" s="6"/>
      <c r="C12" s="552" t="s">
        <v>274</v>
      </c>
      <c r="D12" s="553"/>
      <c r="F12" s="10"/>
      <c r="G12" s="552" t="s">
        <v>275</v>
      </c>
      <c r="H12" s="553"/>
    </row>
    <row r="13" spans="2:8" ht="20.25" customHeight="1" x14ac:dyDescent="0.2">
      <c r="B13" s="6"/>
      <c r="C13" s="562" t="s">
        <v>71</v>
      </c>
      <c r="D13" s="563"/>
      <c r="F13" s="10"/>
      <c r="G13" s="562" t="s">
        <v>170</v>
      </c>
      <c r="H13" s="563"/>
    </row>
    <row r="14" spans="2:8" ht="18" customHeight="1" x14ac:dyDescent="0.25">
      <c r="B14" s="6"/>
      <c r="C14" s="550" t="s">
        <v>3</v>
      </c>
      <c r="D14" s="551"/>
      <c r="F14" s="10"/>
      <c r="G14" s="64" t="s">
        <v>3</v>
      </c>
      <c r="H14" s="65"/>
    </row>
    <row r="15" spans="2:8" ht="20.25" customHeight="1" x14ac:dyDescent="0.25">
      <c r="B15" s="6"/>
      <c r="C15" s="565" t="s">
        <v>273</v>
      </c>
      <c r="D15" s="566"/>
      <c r="F15" s="6"/>
      <c r="G15" s="552" t="s">
        <v>276</v>
      </c>
      <c r="H15" s="553"/>
    </row>
    <row r="16" spans="2:8" ht="20.25" customHeight="1" x14ac:dyDescent="0.2">
      <c r="B16" s="6"/>
      <c r="C16" s="554" t="s">
        <v>277</v>
      </c>
      <c r="D16" s="555"/>
      <c r="F16" s="6"/>
      <c r="G16" s="554" t="s">
        <v>170</v>
      </c>
      <c r="H16" s="555"/>
    </row>
    <row r="17" spans="2:9" ht="5.25" customHeight="1" x14ac:dyDescent="0.2">
      <c r="B17" s="7"/>
      <c r="C17" s="8"/>
      <c r="D17" s="9"/>
      <c r="F17" s="7"/>
      <c r="G17" s="8"/>
      <c r="H17" s="11"/>
    </row>
    <row r="18" spans="2:9" ht="12" customHeight="1" x14ac:dyDescent="0.2"/>
    <row r="19" spans="2:9" ht="9" customHeight="1" x14ac:dyDescent="0.2">
      <c r="B19" s="5"/>
      <c r="C19" s="5"/>
      <c r="D19" s="5"/>
      <c r="E19" s="5"/>
      <c r="F19" s="5"/>
      <c r="G19" s="5"/>
      <c r="H19" s="5"/>
    </row>
    <row r="20" spans="2:9" ht="27" customHeight="1" x14ac:dyDescent="0.25">
      <c r="B20" s="2" t="s">
        <v>4</v>
      </c>
      <c r="C20" s="3"/>
      <c r="D20" s="3"/>
      <c r="E20" s="3"/>
      <c r="F20" s="3"/>
      <c r="G20" s="3"/>
      <c r="H20" s="4"/>
    </row>
    <row r="21" spans="2:9" ht="33.75" customHeight="1" x14ac:dyDescent="0.2">
      <c r="B21" s="739" t="s">
        <v>575</v>
      </c>
      <c r="C21" s="554"/>
      <c r="D21" s="554"/>
      <c r="E21" s="554"/>
      <c r="F21" s="554"/>
      <c r="G21" s="554"/>
      <c r="H21" s="555"/>
    </row>
    <row r="22" spans="2:9" ht="14.25" customHeight="1" x14ac:dyDescent="0.2">
      <c r="B22" s="617"/>
      <c r="C22" s="594"/>
      <c r="D22" s="594"/>
      <c r="E22" s="594"/>
      <c r="F22" s="594"/>
      <c r="G22" s="594"/>
      <c r="H22" s="618"/>
    </row>
    <row r="23" spans="2:9" ht="30.75" customHeight="1" x14ac:dyDescent="0.25">
      <c r="B23" s="747"/>
      <c r="C23" s="600"/>
      <c r="D23" s="600"/>
      <c r="E23" s="600"/>
      <c r="F23" s="600"/>
      <c r="G23" s="600"/>
      <c r="H23" s="748"/>
    </row>
    <row r="24" spans="2:9" ht="18.75" customHeight="1" x14ac:dyDescent="0.25">
      <c r="B24" s="743"/>
      <c r="C24" s="560"/>
      <c r="D24" s="560"/>
      <c r="E24" s="560"/>
      <c r="F24" s="560"/>
      <c r="G24" s="560"/>
      <c r="H24" s="612"/>
    </row>
    <row r="25" spans="2:9" ht="5.25" customHeight="1" x14ac:dyDescent="0.2">
      <c r="B25" s="608"/>
      <c r="C25" s="609"/>
      <c r="D25" s="609"/>
      <c r="E25" s="609"/>
      <c r="F25" s="609"/>
      <c r="G25" s="609"/>
      <c r="H25" s="610"/>
    </row>
    <row r="26" spans="2:9" ht="13.5" customHeight="1" x14ac:dyDescent="0.2"/>
    <row r="27" spans="2:9" s="1" customFormat="1" ht="27" customHeight="1" x14ac:dyDescent="0.2">
      <c r="B27" s="19" t="s">
        <v>8</v>
      </c>
      <c r="C27" s="19" t="s">
        <v>9</v>
      </c>
      <c r="D27" s="19" t="s">
        <v>10</v>
      </c>
      <c r="E27" s="21" t="s">
        <v>2</v>
      </c>
      <c r="F27" s="21" t="s">
        <v>11</v>
      </c>
      <c r="G27" s="21" t="s">
        <v>3</v>
      </c>
      <c r="H27" s="21" t="s">
        <v>12</v>
      </c>
      <c r="I27" s="1" t="s">
        <v>117</v>
      </c>
    </row>
    <row r="28" spans="2:9" ht="79.5" customHeight="1" x14ac:dyDescent="0.25">
      <c r="B28" s="1"/>
      <c r="C28" s="179" t="s">
        <v>518</v>
      </c>
      <c r="D28" s="22" t="s">
        <v>0</v>
      </c>
      <c r="E28" s="24" t="s">
        <v>572</v>
      </c>
      <c r="F28" s="24" t="s">
        <v>516</v>
      </c>
      <c r="G28" s="26" t="s">
        <v>515</v>
      </c>
      <c r="H28" s="24" t="s">
        <v>503</v>
      </c>
      <c r="I28" s="191" t="s">
        <v>517</v>
      </c>
    </row>
    <row r="29" spans="2:9" ht="79.5" customHeight="1" x14ac:dyDescent="0.2">
      <c r="B29" s="1"/>
      <c r="C29" s="179" t="s">
        <v>279</v>
      </c>
      <c r="D29" s="22" t="s">
        <v>1</v>
      </c>
      <c r="E29" s="108" t="s">
        <v>278</v>
      </c>
      <c r="F29" s="24" t="s">
        <v>506</v>
      </c>
      <c r="G29" s="23" t="s">
        <v>504</v>
      </c>
      <c r="H29" s="24" t="s">
        <v>505</v>
      </c>
      <c r="I29" s="187" t="s">
        <v>511</v>
      </c>
    </row>
    <row r="30" spans="2:9" ht="79.5" customHeight="1" x14ac:dyDescent="0.2">
      <c r="B30" s="1"/>
      <c r="C30" s="179" t="s">
        <v>280</v>
      </c>
      <c r="D30" s="22" t="s">
        <v>0</v>
      </c>
      <c r="E30" s="108" t="s">
        <v>573</v>
      </c>
      <c r="F30" s="24" t="s">
        <v>506</v>
      </c>
      <c r="G30" s="25" t="s">
        <v>507</v>
      </c>
      <c r="H30" s="24" t="s">
        <v>506</v>
      </c>
      <c r="I30" s="147"/>
    </row>
    <row r="31" spans="2:9" ht="79.5" customHeight="1" x14ac:dyDescent="0.25">
      <c r="B31" s="1"/>
      <c r="C31" s="179" t="s">
        <v>281</v>
      </c>
      <c r="D31" s="22" t="s">
        <v>1</v>
      </c>
      <c r="E31" s="146" t="s">
        <v>574</v>
      </c>
      <c r="F31" s="24"/>
      <c r="G31" s="94" t="s">
        <v>508</v>
      </c>
      <c r="H31" s="147"/>
      <c r="I31" s="145"/>
    </row>
    <row r="32" spans="2:9" ht="79.5" customHeight="1" x14ac:dyDescent="0.2">
      <c r="B32" s="1"/>
      <c r="C32" s="179" t="s">
        <v>282</v>
      </c>
      <c r="D32" s="22" t="s">
        <v>1</v>
      </c>
      <c r="E32" s="146" t="s">
        <v>509</v>
      </c>
      <c r="F32" s="24"/>
      <c r="G32" s="94" t="s">
        <v>291</v>
      </c>
      <c r="H32" s="147" t="s">
        <v>510</v>
      </c>
      <c r="I32" s="147" t="s">
        <v>512</v>
      </c>
    </row>
    <row r="33" spans="2:9" ht="79.5" customHeight="1" x14ac:dyDescent="0.2">
      <c r="B33" s="1"/>
      <c r="C33" s="179" t="s">
        <v>283</v>
      </c>
      <c r="D33" s="66" t="s">
        <v>1</v>
      </c>
      <c r="E33" s="146" t="s">
        <v>569</v>
      </c>
      <c r="F33" s="24" t="s">
        <v>506</v>
      </c>
      <c r="G33" s="94" t="s">
        <v>513</v>
      </c>
      <c r="H33" s="147" t="s">
        <v>514</v>
      </c>
      <c r="I33" s="147" t="s">
        <v>1419</v>
      </c>
    </row>
    <row r="34" spans="2:9" ht="79.5" customHeight="1" x14ac:dyDescent="0.2">
      <c r="B34" s="1"/>
      <c r="C34" s="179" t="s">
        <v>284</v>
      </c>
      <c r="D34" s="66" t="s">
        <v>0</v>
      </c>
      <c r="E34" s="146" t="s">
        <v>571</v>
      </c>
      <c r="F34" s="24" t="s">
        <v>568</v>
      </c>
      <c r="G34" s="291" t="s">
        <v>1324</v>
      </c>
      <c r="H34" s="24"/>
      <c r="I34" s="147"/>
    </row>
    <row r="35" spans="2:9" ht="79.5" customHeight="1" x14ac:dyDescent="0.2">
      <c r="B35" s="1"/>
      <c r="C35" s="347" t="s">
        <v>1328</v>
      </c>
      <c r="D35" s="66" t="s">
        <v>0</v>
      </c>
      <c r="E35" s="146" t="s">
        <v>1361</v>
      </c>
      <c r="F35" s="147"/>
      <c r="G35" s="291"/>
      <c r="H35" s="147"/>
      <c r="I35" s="147"/>
    </row>
    <row r="36" spans="2:9" ht="79.5" customHeight="1" x14ac:dyDescent="0.2">
      <c r="B36" s="1"/>
      <c r="C36" s="179" t="s">
        <v>285</v>
      </c>
      <c r="D36" s="66" t="s">
        <v>1</v>
      </c>
      <c r="E36" s="146" t="s">
        <v>386</v>
      </c>
      <c r="F36" s="24"/>
      <c r="G36" s="94"/>
      <c r="H36" s="147"/>
      <c r="I36" s="147"/>
    </row>
    <row r="37" spans="2:9" ht="79.5" customHeight="1" x14ac:dyDescent="0.25">
      <c r="B37" s="1"/>
      <c r="C37" s="179" t="s">
        <v>286</v>
      </c>
      <c r="D37" s="66" t="s">
        <v>1</v>
      </c>
      <c r="E37" s="146" t="s">
        <v>570</v>
      </c>
      <c r="F37" s="147"/>
      <c r="G37" s="94"/>
      <c r="H37" s="147"/>
      <c r="I37" s="145"/>
    </row>
    <row r="38" spans="2:9" ht="78.75" customHeight="1" x14ac:dyDescent="0.2">
      <c r="B38" s="107"/>
      <c r="C38" s="107"/>
      <c r="D38" s="107"/>
      <c r="E38" s="107"/>
      <c r="F38" s="107"/>
      <c r="G38" s="107"/>
      <c r="H38" s="107"/>
      <c r="I38" s="107"/>
    </row>
    <row r="39" spans="2:9" ht="78.75" customHeight="1" x14ac:dyDescent="0.2">
      <c r="B39" s="732" t="s">
        <v>641</v>
      </c>
      <c r="C39" s="732"/>
      <c r="D39" s="732"/>
      <c r="E39" s="250"/>
      <c r="F39" s="250"/>
      <c r="G39" s="250"/>
      <c r="H39" s="250"/>
      <c r="I39" s="250"/>
    </row>
    <row r="40" spans="2:9" ht="78.75" customHeight="1" x14ac:dyDescent="0.25">
      <c r="B40" s="249"/>
      <c r="D40" s="248"/>
    </row>
  </sheetData>
  <mergeCells count="19">
    <mergeCell ref="B39:D39"/>
    <mergeCell ref="B23:H23"/>
    <mergeCell ref="B24:H24"/>
    <mergeCell ref="B25:H25"/>
    <mergeCell ref="C16:D16"/>
    <mergeCell ref="G16:H16"/>
    <mergeCell ref="B21:H21"/>
    <mergeCell ref="B22:H22"/>
    <mergeCell ref="B10:D10"/>
    <mergeCell ref="F10:H10"/>
    <mergeCell ref="C11:D11"/>
    <mergeCell ref="G11:H11"/>
    <mergeCell ref="C12:D12"/>
    <mergeCell ref="G12:H12"/>
    <mergeCell ref="C13:D13"/>
    <mergeCell ref="G13:H13"/>
    <mergeCell ref="C14:D14"/>
    <mergeCell ref="C15:D15"/>
    <mergeCell ref="G15:H15"/>
  </mergeCells>
  <pageMargins left="0.7" right="0.7" top="0.75" bottom="0.75" header="0.3" footer="0.3"/>
  <pageSetup orientation="portrait" r:id="rId1"/>
  <drawing r:id="rId2"/>
  <tableParts count="1">
    <tablePart r:id="rId3"/>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7"/>
    <pageSetUpPr fitToPage="1"/>
  </sheetPr>
  <dimension ref="A1:I102"/>
  <sheetViews>
    <sheetView zoomScale="90" zoomScaleNormal="90" workbookViewId="0"/>
  </sheetViews>
  <sheetFormatPr defaultRowHeight="78.75" customHeight="1" x14ac:dyDescent="0.2"/>
  <cols>
    <col min="1" max="1" width="9.125" customWidth="1"/>
    <col min="2" max="2" width="19.5" customWidth="1"/>
    <col min="3" max="3" width="19.625" customWidth="1"/>
    <col min="4" max="4" width="23.5" customWidth="1"/>
    <col min="5" max="5" width="14.625" style="68" customWidth="1"/>
    <col min="6" max="6" width="21.875" customWidth="1"/>
    <col min="7" max="7" width="19.625" style="68" customWidth="1"/>
    <col min="8" max="8" width="19.625" customWidth="1"/>
    <col min="9" max="9" width="24.125" customWidth="1"/>
    <col min="10" max="10" width="10.125" customWidth="1"/>
    <col min="11" max="11" width="9.625" customWidth="1"/>
  </cols>
  <sheetData>
    <row r="1" spans="2:8" ht="62.25" customHeight="1" x14ac:dyDescent="0.75">
      <c r="B1" s="17" t="s">
        <v>31</v>
      </c>
      <c r="C1" s="13"/>
      <c r="D1" s="13"/>
      <c r="E1" s="128" t="s">
        <v>118</v>
      </c>
    </row>
    <row r="2" spans="2:8" ht="57" customHeight="1" x14ac:dyDescent="0.2">
      <c r="B2" s="14" t="s">
        <v>5</v>
      </c>
      <c r="C2" s="15"/>
      <c r="D2" s="15"/>
      <c r="E2" s="69"/>
      <c r="F2" s="18"/>
      <c r="G2" s="69"/>
      <c r="H2" s="18"/>
    </row>
    <row r="3" spans="2:8" ht="14.25" customHeight="1" x14ac:dyDescent="0.2"/>
    <row r="4" spans="2:8" ht="15" customHeight="1" x14ac:dyDescent="0.2"/>
    <row r="5" spans="2:8" ht="20.25" customHeight="1" x14ac:dyDescent="0.3">
      <c r="B5" s="16" t="s">
        <v>6</v>
      </c>
      <c r="F5" s="16" t="s">
        <v>7</v>
      </c>
    </row>
    <row r="6" spans="2:8" ht="15.75" customHeight="1" x14ac:dyDescent="0.2"/>
    <row r="7" spans="2:8" ht="15.75" customHeight="1" x14ac:dyDescent="0.2"/>
    <row r="8" spans="2:8" ht="30" customHeight="1" x14ac:dyDescent="0.2"/>
    <row r="9" spans="2:8" ht="45.75" customHeight="1" x14ac:dyDescent="0.2"/>
    <row r="10" spans="2:8" ht="42" customHeight="1" x14ac:dyDescent="0.2">
      <c r="B10" s="676" t="str">
        <f>"Father: "&amp;'Family Tree'!K401</f>
        <v>Father: Thornton Simmons                                                                        B Sept 17, 1844-D Oct 26, 1930</v>
      </c>
      <c r="C10" s="677"/>
      <c r="D10" s="678"/>
      <c r="F10" s="676" t="str">
        <f>"Mother:  "&amp;'Family Tree'!K406</f>
        <v>Mother:  Louisa Whittington</v>
      </c>
      <c r="G10" s="677"/>
      <c r="H10" s="678"/>
    </row>
    <row r="11" spans="2:8" ht="20.25" customHeight="1" x14ac:dyDescent="0.25">
      <c r="B11" s="6"/>
      <c r="C11" s="550" t="s">
        <v>2</v>
      </c>
      <c r="D11" s="551"/>
      <c r="F11" s="6"/>
      <c r="G11" s="550" t="s">
        <v>2</v>
      </c>
      <c r="H11" s="551"/>
    </row>
    <row r="12" spans="2:8" ht="20.25" customHeight="1" x14ac:dyDescent="0.25">
      <c r="B12" s="6"/>
      <c r="C12" s="552" t="s">
        <v>2219</v>
      </c>
      <c r="D12" s="553"/>
      <c r="F12" s="10"/>
      <c r="G12" s="552"/>
      <c r="H12" s="553"/>
    </row>
    <row r="13" spans="2:8" ht="20.25" customHeight="1" x14ac:dyDescent="0.2">
      <c r="B13" s="6"/>
      <c r="C13" s="562" t="s">
        <v>712</v>
      </c>
      <c r="D13" s="563"/>
      <c r="F13" s="10"/>
      <c r="G13" s="562"/>
      <c r="H13" s="563"/>
    </row>
    <row r="14" spans="2:8" ht="18" customHeight="1" x14ac:dyDescent="0.25">
      <c r="B14" s="6"/>
      <c r="C14" s="550" t="s">
        <v>3</v>
      </c>
      <c r="D14" s="551"/>
      <c r="F14" s="10"/>
      <c r="G14" s="73" t="s">
        <v>3</v>
      </c>
      <c r="H14" s="65"/>
    </row>
    <row r="15" spans="2:8" ht="20.25" customHeight="1" x14ac:dyDescent="0.25">
      <c r="B15" s="6"/>
      <c r="C15" s="565" t="s">
        <v>2220</v>
      </c>
      <c r="D15" s="566"/>
      <c r="F15" s="6"/>
      <c r="G15" s="552"/>
      <c r="H15" s="553"/>
    </row>
    <row r="16" spans="2:8" ht="20.25" customHeight="1" x14ac:dyDescent="0.2">
      <c r="B16" s="6"/>
      <c r="C16" s="554" t="s">
        <v>64</v>
      </c>
      <c r="D16" s="555"/>
      <c r="F16" s="6"/>
      <c r="G16" s="554"/>
      <c r="H16" s="555"/>
    </row>
    <row r="17" spans="2:8" ht="15" customHeight="1" x14ac:dyDescent="0.2">
      <c r="B17" s="7"/>
      <c r="C17" s="8"/>
      <c r="D17" s="9"/>
      <c r="F17" s="7"/>
      <c r="G17" s="74"/>
      <c r="H17" s="11"/>
    </row>
    <row r="18" spans="2:8" ht="15" customHeight="1" x14ac:dyDescent="0.2">
      <c r="B18" s="116"/>
      <c r="C18" s="117"/>
      <c r="D18" s="116"/>
      <c r="F18" s="116"/>
      <c r="G18" s="118"/>
      <c r="H18" s="117"/>
    </row>
    <row r="19" spans="2:8" ht="42" customHeight="1" x14ac:dyDescent="0.2">
      <c r="B19" s="116"/>
      <c r="C19" s="117"/>
      <c r="D19" s="116"/>
      <c r="F19" s="839" t="str">
        <f>"Mother: "&amp;'Family Tree'!K413</f>
        <v>Mother: Louisa Richards                                                                             B Aug 25, 1851-D Aug 31, 1937</v>
      </c>
      <c r="G19" s="840"/>
      <c r="H19" s="841"/>
    </row>
    <row r="20" spans="2:8" ht="20.25" customHeight="1" x14ac:dyDescent="0.25">
      <c r="B20" s="116"/>
      <c r="C20" s="117"/>
      <c r="D20" s="116"/>
      <c r="F20" s="438"/>
      <c r="G20" s="550" t="s">
        <v>2</v>
      </c>
      <c r="H20" s="842"/>
    </row>
    <row r="21" spans="2:8" ht="20.25" customHeight="1" x14ac:dyDescent="0.25">
      <c r="B21" s="116"/>
      <c r="C21" s="117"/>
      <c r="D21" s="116"/>
      <c r="F21" s="438"/>
      <c r="G21" s="552" t="s">
        <v>355</v>
      </c>
      <c r="H21" s="843"/>
    </row>
    <row r="22" spans="2:8" ht="20.25" customHeight="1" x14ac:dyDescent="0.2">
      <c r="B22" s="116"/>
      <c r="C22" s="117"/>
      <c r="D22" s="116"/>
      <c r="F22" s="438"/>
      <c r="G22" s="562" t="s">
        <v>897</v>
      </c>
      <c r="H22" s="844"/>
    </row>
    <row r="23" spans="2:8" ht="18" customHeight="1" x14ac:dyDescent="0.25">
      <c r="B23" s="116"/>
      <c r="C23" s="117"/>
      <c r="D23" s="116"/>
      <c r="F23" s="438"/>
      <c r="G23" s="73" t="s">
        <v>3</v>
      </c>
      <c r="H23" s="439"/>
    </row>
    <row r="24" spans="2:8" ht="20.25" customHeight="1" x14ac:dyDescent="0.25">
      <c r="B24" s="116"/>
      <c r="C24" s="117"/>
      <c r="D24" s="116"/>
      <c r="F24" s="438"/>
      <c r="G24" s="552" t="s">
        <v>354</v>
      </c>
      <c r="H24" s="843"/>
    </row>
    <row r="25" spans="2:8" ht="20.25" customHeight="1" x14ac:dyDescent="0.2">
      <c r="B25" s="116"/>
      <c r="C25" s="117"/>
      <c r="D25" s="116"/>
      <c r="F25" s="438"/>
      <c r="G25" s="554" t="s">
        <v>64</v>
      </c>
      <c r="H25" s="845"/>
    </row>
    <row r="26" spans="2:8" ht="9.9499999999999993" customHeight="1" x14ac:dyDescent="0.2">
      <c r="B26" s="5"/>
      <c r="C26" s="5"/>
      <c r="D26" s="5"/>
      <c r="E26" s="70"/>
      <c r="F26" s="440"/>
      <c r="G26" s="441"/>
      <c r="H26" s="442"/>
    </row>
    <row r="27" spans="2:8" ht="27" customHeight="1" x14ac:dyDescent="0.25">
      <c r="B27" s="2" t="s">
        <v>4</v>
      </c>
      <c r="C27" s="3"/>
      <c r="D27" s="3"/>
      <c r="E27" s="71"/>
      <c r="F27" s="5"/>
      <c r="G27" s="70"/>
      <c r="H27" s="338"/>
    </row>
    <row r="28" spans="2:8" ht="40.5" customHeight="1" x14ac:dyDescent="0.2">
      <c r="B28" s="786" t="s">
        <v>2217</v>
      </c>
      <c r="C28" s="586"/>
      <c r="D28" s="586"/>
      <c r="E28" s="586"/>
      <c r="F28" s="586"/>
      <c r="G28" s="586"/>
      <c r="H28" s="660"/>
    </row>
    <row r="29" spans="2:8" ht="52.5" customHeight="1" x14ac:dyDescent="0.2">
      <c r="B29" s="673" t="s">
        <v>695</v>
      </c>
      <c r="C29" s="674"/>
      <c r="D29" s="674"/>
      <c r="E29" s="674"/>
      <c r="F29" s="674"/>
      <c r="G29" s="674"/>
      <c r="H29" s="675"/>
    </row>
    <row r="30" spans="2:8" ht="18.75" customHeight="1" x14ac:dyDescent="0.2">
      <c r="B30" s="418"/>
      <c r="C30" s="419"/>
      <c r="D30" s="419"/>
      <c r="E30" s="419"/>
      <c r="F30" s="419"/>
      <c r="G30" s="419"/>
      <c r="H30" s="420"/>
    </row>
    <row r="31" spans="2:8" ht="54" customHeight="1" x14ac:dyDescent="0.2">
      <c r="B31" s="637" t="s">
        <v>2204</v>
      </c>
      <c r="C31" s="557"/>
      <c r="D31" s="557"/>
      <c r="E31" s="557"/>
      <c r="F31" s="557"/>
      <c r="G31" s="557"/>
      <c r="H31" s="648"/>
    </row>
    <row r="32" spans="2:8" ht="18.75" customHeight="1" x14ac:dyDescent="0.25">
      <c r="B32" s="833"/>
      <c r="C32" s="545"/>
      <c r="D32" s="545"/>
      <c r="E32" s="545"/>
      <c r="F32" s="545"/>
      <c r="G32" s="545"/>
      <c r="H32" s="834"/>
    </row>
    <row r="33" spans="2:8" ht="83.25" customHeight="1" x14ac:dyDescent="0.2">
      <c r="B33" s="673" t="s">
        <v>696</v>
      </c>
      <c r="C33" s="674"/>
      <c r="D33" s="674"/>
      <c r="E33" s="674"/>
      <c r="F33" s="674"/>
      <c r="G33" s="674"/>
      <c r="H33" s="675"/>
    </row>
    <row r="34" spans="2:8" ht="18.75" customHeight="1" x14ac:dyDescent="0.2">
      <c r="B34" s="848"/>
      <c r="C34" s="756"/>
      <c r="D34" s="756"/>
      <c r="E34" s="756"/>
      <c r="F34" s="756"/>
      <c r="G34" s="756"/>
      <c r="H34" s="849"/>
    </row>
    <row r="35" spans="2:8" ht="58.5" customHeight="1" x14ac:dyDescent="0.2">
      <c r="B35" s="673" t="s">
        <v>2205</v>
      </c>
      <c r="C35" s="674"/>
      <c r="D35" s="674"/>
      <c r="E35" s="674"/>
      <c r="F35" s="674"/>
      <c r="G35" s="674"/>
      <c r="H35" s="675"/>
    </row>
    <row r="36" spans="2:8" s="1" customFormat="1" ht="36.75" customHeight="1" x14ac:dyDescent="0.2">
      <c r="B36" s="649" t="s">
        <v>2221</v>
      </c>
      <c r="C36" s="586"/>
      <c r="D36" s="586"/>
      <c r="E36" s="586"/>
      <c r="F36" s="586"/>
      <c r="G36" s="586"/>
      <c r="H36" s="660"/>
    </row>
    <row r="37" spans="2:8" ht="73.5" customHeight="1" x14ac:dyDescent="0.2">
      <c r="B37" s="673" t="s">
        <v>2207</v>
      </c>
      <c r="C37" s="727"/>
      <c r="D37" s="727"/>
      <c r="E37" s="727"/>
      <c r="F37" s="727"/>
      <c r="G37" s="727"/>
      <c r="H37" s="800"/>
    </row>
    <row r="38" spans="2:8" ht="55.5" customHeight="1" x14ac:dyDescent="0.2">
      <c r="B38" s="838" t="s">
        <v>2264</v>
      </c>
      <c r="C38" s="727"/>
      <c r="D38" s="727"/>
      <c r="E38" s="727"/>
      <c r="F38" s="727"/>
      <c r="G38" s="727"/>
      <c r="H38" s="800"/>
    </row>
    <row r="39" spans="2:8" s="1" customFormat="1" ht="76.5" customHeight="1" x14ac:dyDescent="0.2">
      <c r="B39" s="786" t="s">
        <v>2208</v>
      </c>
      <c r="C39" s="586"/>
      <c r="D39" s="586"/>
      <c r="E39" s="586"/>
      <c r="F39" s="586"/>
      <c r="G39" s="586"/>
      <c r="H39" s="660"/>
    </row>
    <row r="40" spans="2:8" s="1" customFormat="1" ht="33.75" customHeight="1" x14ac:dyDescent="0.2">
      <c r="B40" s="786" t="s">
        <v>2251</v>
      </c>
      <c r="C40" s="586"/>
      <c r="D40" s="586"/>
      <c r="E40" s="586"/>
      <c r="F40" s="586"/>
      <c r="G40" s="586"/>
      <c r="H40" s="660"/>
    </row>
    <row r="41" spans="2:8" s="1" customFormat="1" ht="87" customHeight="1" x14ac:dyDescent="0.2">
      <c r="B41" s="649" t="s">
        <v>2206</v>
      </c>
      <c r="C41" s="586"/>
      <c r="D41" s="586"/>
      <c r="E41" s="586"/>
      <c r="F41" s="586"/>
      <c r="G41" s="586"/>
      <c r="H41" s="660"/>
    </row>
    <row r="42" spans="2:8" s="1" customFormat="1" ht="36.75" customHeight="1" x14ac:dyDescent="0.2">
      <c r="B42" s="649" t="s">
        <v>2253</v>
      </c>
      <c r="C42" s="586"/>
      <c r="D42" s="586"/>
      <c r="E42" s="586"/>
      <c r="F42" s="586"/>
      <c r="G42" s="586"/>
      <c r="H42" s="660"/>
    </row>
    <row r="43" spans="2:8" ht="23.25" customHeight="1" x14ac:dyDescent="0.2">
      <c r="B43" s="673"/>
      <c r="C43" s="727"/>
      <c r="D43" s="727"/>
      <c r="E43" s="727"/>
      <c r="F43" s="727"/>
      <c r="G43" s="727"/>
      <c r="H43" s="800"/>
    </row>
    <row r="44" spans="2:8" ht="27" customHeight="1" x14ac:dyDescent="0.2">
      <c r="B44" s="835" t="s">
        <v>2016</v>
      </c>
      <c r="C44" s="836"/>
      <c r="D44" s="836"/>
      <c r="E44" s="836"/>
      <c r="F44" s="836"/>
      <c r="G44" s="836"/>
      <c r="H44" s="837"/>
    </row>
    <row r="45" spans="2:8" ht="13.5" customHeight="1" x14ac:dyDescent="0.2">
      <c r="B45" s="673"/>
      <c r="C45" s="724"/>
      <c r="D45" s="724"/>
      <c r="E45" s="724"/>
      <c r="F45" s="724"/>
      <c r="G45" s="724"/>
      <c r="H45" s="847"/>
    </row>
    <row r="46" spans="2:8" ht="18.75" customHeight="1" x14ac:dyDescent="0.25">
      <c r="B46" s="833" t="s">
        <v>2252</v>
      </c>
      <c r="C46" s="545"/>
      <c r="D46" s="545"/>
      <c r="E46" s="545"/>
      <c r="F46" s="545"/>
      <c r="G46" s="545"/>
      <c r="H46" s="834"/>
    </row>
    <row r="47" spans="2:8" ht="21" customHeight="1" x14ac:dyDescent="0.2">
      <c r="B47" s="608"/>
      <c r="C47" s="609"/>
      <c r="D47" s="609"/>
      <c r="E47" s="609"/>
      <c r="F47" s="609"/>
      <c r="G47" s="609"/>
      <c r="H47" s="610"/>
    </row>
    <row r="48" spans="2:8" ht="13.5" customHeight="1" x14ac:dyDescent="0.2"/>
    <row r="49" spans="1:9" ht="27" customHeight="1" x14ac:dyDescent="0.2">
      <c r="B49" s="19" t="s">
        <v>8</v>
      </c>
      <c r="C49" s="19" t="s">
        <v>9</v>
      </c>
      <c r="D49" s="20" t="s">
        <v>10</v>
      </c>
      <c r="E49" s="72" t="s">
        <v>2</v>
      </c>
      <c r="F49" s="21" t="s">
        <v>11</v>
      </c>
      <c r="G49" s="72" t="s">
        <v>3</v>
      </c>
      <c r="H49" s="21" t="s">
        <v>12</v>
      </c>
      <c r="I49" s="72" t="s">
        <v>117</v>
      </c>
    </row>
    <row r="50" spans="1:9" ht="78.75" customHeight="1" x14ac:dyDescent="0.2">
      <c r="B50" s="1"/>
      <c r="C50" s="120" t="s">
        <v>1286</v>
      </c>
      <c r="D50" s="78" t="s">
        <v>0</v>
      </c>
      <c r="E50" s="141" t="s">
        <v>397</v>
      </c>
      <c r="F50" s="80" t="s">
        <v>671</v>
      </c>
      <c r="G50" s="79" t="s">
        <v>2260</v>
      </c>
      <c r="H50" s="132" t="s">
        <v>379</v>
      </c>
      <c r="I50" s="80" t="s">
        <v>398</v>
      </c>
    </row>
    <row r="51" spans="1:9" ht="93.75" customHeight="1" x14ac:dyDescent="0.2">
      <c r="B51" s="1"/>
      <c r="C51" s="124" t="s">
        <v>2011</v>
      </c>
      <c r="D51" s="80" t="s">
        <v>1</v>
      </c>
      <c r="E51" s="83" t="s">
        <v>119</v>
      </c>
      <c r="F51" s="80" t="s">
        <v>671</v>
      </c>
      <c r="G51" s="131" t="s">
        <v>378</v>
      </c>
      <c r="H51" s="132" t="s">
        <v>379</v>
      </c>
      <c r="I51" s="135" t="s">
        <v>376</v>
      </c>
    </row>
    <row r="52" spans="1:9" ht="78.75" customHeight="1" x14ac:dyDescent="0.2">
      <c r="B52" s="1"/>
      <c r="C52" s="124" t="s">
        <v>2012</v>
      </c>
      <c r="D52" s="78" t="s">
        <v>0</v>
      </c>
      <c r="E52" s="83" t="s">
        <v>375</v>
      </c>
      <c r="F52" s="80" t="s">
        <v>671</v>
      </c>
      <c r="G52" s="131" t="s">
        <v>399</v>
      </c>
      <c r="H52" s="132" t="s">
        <v>379</v>
      </c>
      <c r="I52" s="135" t="s">
        <v>362</v>
      </c>
    </row>
    <row r="53" spans="1:9" ht="78.75" customHeight="1" x14ac:dyDescent="0.2">
      <c r="B53" s="1"/>
      <c r="C53" s="124" t="s">
        <v>2013</v>
      </c>
      <c r="D53" s="78" t="s">
        <v>0</v>
      </c>
      <c r="E53" s="129" t="s">
        <v>2257</v>
      </c>
      <c r="F53" s="80" t="s">
        <v>671</v>
      </c>
      <c r="G53" s="246" t="s">
        <v>2258</v>
      </c>
      <c r="H53" s="132" t="s">
        <v>379</v>
      </c>
      <c r="I53" s="135" t="s">
        <v>362</v>
      </c>
    </row>
    <row r="54" spans="1:9" ht="78.75" customHeight="1" x14ac:dyDescent="0.2">
      <c r="B54" s="1"/>
      <c r="C54" s="124" t="s">
        <v>2238</v>
      </c>
      <c r="D54" s="78" t="s">
        <v>0</v>
      </c>
      <c r="E54" s="129" t="s">
        <v>400</v>
      </c>
      <c r="F54" s="80" t="s">
        <v>671</v>
      </c>
      <c r="G54" s="131" t="s">
        <v>363</v>
      </c>
      <c r="H54" s="132" t="s">
        <v>379</v>
      </c>
      <c r="I54" s="135" t="s">
        <v>362</v>
      </c>
    </row>
    <row r="55" spans="1:9" ht="117" customHeight="1" x14ac:dyDescent="0.2">
      <c r="B55" s="1"/>
      <c r="C55" s="124" t="s">
        <v>2014</v>
      </c>
      <c r="D55" s="78" t="s">
        <v>0</v>
      </c>
      <c r="E55" s="83" t="s">
        <v>120</v>
      </c>
      <c r="F55" s="80" t="s">
        <v>671</v>
      </c>
      <c r="G55" s="131" t="s">
        <v>381</v>
      </c>
      <c r="H55" s="132" t="s">
        <v>379</v>
      </c>
      <c r="I55" s="135" t="s">
        <v>374</v>
      </c>
    </row>
    <row r="56" spans="1:9" ht="78.75" customHeight="1" x14ac:dyDescent="0.2">
      <c r="B56" s="1"/>
      <c r="C56" s="133" t="s">
        <v>2211</v>
      </c>
      <c r="D56" s="78" t="s">
        <v>0</v>
      </c>
      <c r="E56" s="83" t="s">
        <v>364</v>
      </c>
      <c r="F56" s="80" t="s">
        <v>379</v>
      </c>
      <c r="G56" s="131" t="s">
        <v>2210</v>
      </c>
      <c r="H56" s="132" t="s">
        <v>2209</v>
      </c>
      <c r="I56" s="135" t="s">
        <v>581</v>
      </c>
    </row>
    <row r="57" spans="1:9" ht="78.75" customHeight="1" x14ac:dyDescent="0.2">
      <c r="B57" s="1"/>
      <c r="C57" s="124" t="s">
        <v>2015</v>
      </c>
      <c r="D57" s="78" t="s">
        <v>0</v>
      </c>
      <c r="E57" s="129" t="s">
        <v>121</v>
      </c>
      <c r="F57" s="80" t="s">
        <v>379</v>
      </c>
      <c r="G57" s="131" t="s">
        <v>382</v>
      </c>
      <c r="H57" s="132" t="s">
        <v>380</v>
      </c>
      <c r="I57" s="135" t="s">
        <v>362</v>
      </c>
    </row>
    <row r="58" spans="1:9" ht="78.75" customHeight="1" x14ac:dyDescent="0.2">
      <c r="B58" s="130"/>
      <c r="C58" s="133" t="s">
        <v>2250</v>
      </c>
      <c r="D58" s="78" t="s">
        <v>0</v>
      </c>
      <c r="E58" s="134" t="s">
        <v>2249</v>
      </c>
      <c r="F58" s="80" t="s">
        <v>379</v>
      </c>
      <c r="G58" s="192" t="s">
        <v>401</v>
      </c>
      <c r="H58" s="132" t="s">
        <v>379</v>
      </c>
      <c r="I58" s="135" t="s">
        <v>362</v>
      </c>
    </row>
    <row r="59" spans="1:9" s="158" customFormat="1" ht="43.5" customHeight="1" x14ac:dyDescent="0.25">
      <c r="B59" s="339"/>
      <c r="C59" s="133" t="s">
        <v>828</v>
      </c>
      <c r="D59" s="132" t="s">
        <v>825</v>
      </c>
      <c r="E59" s="134" t="s">
        <v>826</v>
      </c>
      <c r="F59" s="132"/>
      <c r="G59" s="134" t="s">
        <v>827</v>
      </c>
      <c r="H59" s="340"/>
      <c r="I59" s="340"/>
    </row>
    <row r="60" spans="1:9" ht="242.25" customHeight="1" x14ac:dyDescent="0.2">
      <c r="A60" s="158"/>
      <c r="B60" s="158"/>
      <c r="C60" s="846" t="s">
        <v>2274</v>
      </c>
      <c r="D60" s="846"/>
      <c r="E60" s="846"/>
      <c r="F60" s="846"/>
      <c r="G60" s="846"/>
      <c r="H60" s="846"/>
      <c r="I60" s="158"/>
    </row>
    <row r="61" spans="1:9" ht="28.5" customHeight="1" x14ac:dyDescent="0.2">
      <c r="A61" s="158"/>
      <c r="B61" s="158"/>
      <c r="C61" s="564" t="s">
        <v>2216</v>
      </c>
      <c r="D61" s="496"/>
      <c r="E61" s="496"/>
      <c r="F61" s="496"/>
      <c r="G61" s="496"/>
      <c r="H61" s="496"/>
      <c r="I61" s="158"/>
    </row>
    <row r="62" spans="1:9" ht="77.25" customHeight="1" x14ac:dyDescent="0.2">
      <c r="A62" s="158"/>
      <c r="B62" s="158"/>
      <c r="C62" s="564" t="s">
        <v>2243</v>
      </c>
      <c r="D62" s="476"/>
      <c r="E62" s="476"/>
      <c r="F62" s="476"/>
      <c r="G62" s="476"/>
      <c r="H62" s="476"/>
      <c r="I62" s="158"/>
    </row>
    <row r="63" spans="1:9" ht="48.75" customHeight="1" x14ac:dyDescent="0.2">
      <c r="A63" s="158"/>
      <c r="B63" s="158"/>
      <c r="C63" s="564" t="s">
        <v>2239</v>
      </c>
      <c r="D63" s="476"/>
      <c r="E63" s="476"/>
      <c r="F63" s="476"/>
      <c r="G63" s="476"/>
      <c r="H63" s="476"/>
      <c r="I63" s="158"/>
    </row>
    <row r="64" spans="1:9" ht="66.75" customHeight="1" x14ac:dyDescent="0.2">
      <c r="A64" s="158"/>
      <c r="B64" s="158"/>
      <c r="C64" s="564" t="s">
        <v>2237</v>
      </c>
      <c r="D64" s="476"/>
      <c r="E64" s="476"/>
      <c r="F64" s="476"/>
      <c r="G64" s="476"/>
      <c r="H64" s="476"/>
      <c r="I64" s="158"/>
    </row>
    <row r="65" spans="1:9" ht="141" customHeight="1" x14ac:dyDescent="0.2">
      <c r="A65" s="158"/>
      <c r="B65" s="158"/>
      <c r="C65" s="564" t="s">
        <v>2242</v>
      </c>
      <c r="D65" s="476"/>
      <c r="E65" s="476"/>
      <c r="F65" s="476"/>
      <c r="G65" s="476"/>
      <c r="H65" s="476"/>
      <c r="I65" s="158"/>
    </row>
    <row r="66" spans="1:9" ht="36" customHeight="1" x14ac:dyDescent="0.2">
      <c r="A66" s="158"/>
      <c r="B66" s="158"/>
      <c r="C66" s="666" t="s">
        <v>2234</v>
      </c>
      <c r="D66" s="832"/>
      <c r="E66" s="832"/>
      <c r="F66" s="832"/>
      <c r="G66" s="832"/>
      <c r="H66" s="832"/>
      <c r="I66" s="158"/>
    </row>
    <row r="67" spans="1:9" ht="36" customHeight="1" x14ac:dyDescent="0.2">
      <c r="A67" s="158"/>
      <c r="B67" s="158"/>
      <c r="C67" s="666" t="s">
        <v>2240</v>
      </c>
      <c r="D67" s="832"/>
      <c r="E67" s="832"/>
      <c r="F67" s="832"/>
      <c r="G67" s="832"/>
      <c r="H67" s="832"/>
      <c r="I67" s="158"/>
    </row>
    <row r="68" spans="1:9" ht="75.75" customHeight="1" x14ac:dyDescent="0.2">
      <c r="A68" s="158"/>
      <c r="B68" s="158"/>
      <c r="C68" s="564" t="s">
        <v>2241</v>
      </c>
      <c r="D68" s="476"/>
      <c r="E68" s="476"/>
      <c r="F68" s="476"/>
      <c r="G68" s="476"/>
      <c r="H68" s="476"/>
      <c r="I68" s="158"/>
    </row>
    <row r="69" spans="1:9" s="1" customFormat="1" ht="35.25" customHeight="1" x14ac:dyDescent="0.2">
      <c r="C69" s="625" t="s">
        <v>2247</v>
      </c>
      <c r="D69" s="625"/>
      <c r="E69" s="625"/>
      <c r="F69" s="625"/>
      <c r="G69" s="625"/>
      <c r="H69" s="625"/>
    </row>
    <row r="70" spans="1:9" s="1" customFormat="1" ht="110.25" customHeight="1" x14ac:dyDescent="0.2">
      <c r="C70" s="564" t="s">
        <v>2248</v>
      </c>
      <c r="D70" s="564"/>
      <c r="E70" s="564"/>
      <c r="F70" s="564"/>
      <c r="G70" s="564"/>
      <c r="H70" s="564"/>
    </row>
    <row r="71" spans="1:9" s="1" customFormat="1" ht="76.5" customHeight="1" x14ac:dyDescent="0.2">
      <c r="C71" s="496" t="s">
        <v>2259</v>
      </c>
      <c r="D71" s="496"/>
      <c r="E71" s="496"/>
      <c r="F71" s="496"/>
      <c r="G71" s="496"/>
      <c r="H71" s="496"/>
    </row>
    <row r="72" spans="1:9" s="1" customFormat="1" ht="107.25" customHeight="1" x14ac:dyDescent="0.2">
      <c r="C72" s="564" t="s">
        <v>2255</v>
      </c>
      <c r="D72" s="564"/>
      <c r="E72" s="564"/>
      <c r="F72" s="564"/>
      <c r="G72" s="564"/>
      <c r="H72" s="564"/>
    </row>
    <row r="73" spans="1:9" s="1" customFormat="1" ht="249" customHeight="1" x14ac:dyDescent="0.2">
      <c r="C73" s="564" t="s">
        <v>2310</v>
      </c>
      <c r="D73" s="564"/>
      <c r="E73" s="564"/>
      <c r="F73" s="564"/>
      <c r="G73" s="564"/>
      <c r="H73" s="564"/>
    </row>
    <row r="74" spans="1:9" s="1" customFormat="1" ht="81" customHeight="1" x14ac:dyDescent="0.2">
      <c r="C74" s="564" t="s">
        <v>2328</v>
      </c>
      <c r="D74" s="474"/>
      <c r="E74" s="474"/>
      <c r="F74" s="474"/>
      <c r="G74" s="474"/>
      <c r="H74" s="474"/>
    </row>
    <row r="75" spans="1:9" s="1" customFormat="1" ht="89.25" customHeight="1" x14ac:dyDescent="0.2">
      <c r="C75" s="564" t="s">
        <v>2322</v>
      </c>
      <c r="D75" s="474"/>
      <c r="E75" s="474"/>
      <c r="F75" s="474"/>
      <c r="G75" s="474"/>
      <c r="H75" s="474"/>
    </row>
    <row r="76" spans="1:9" s="1" customFormat="1" ht="93" customHeight="1" x14ac:dyDescent="0.2">
      <c r="C76" s="564" t="s">
        <v>2323</v>
      </c>
      <c r="D76" s="474"/>
      <c r="E76" s="474"/>
      <c r="F76" s="474"/>
      <c r="G76" s="474"/>
      <c r="H76" s="474"/>
    </row>
    <row r="77" spans="1:9" s="1" customFormat="1" ht="164.25" customHeight="1" x14ac:dyDescent="0.2">
      <c r="C77" s="564" t="s">
        <v>2311</v>
      </c>
      <c r="D77" s="496"/>
      <c r="E77" s="496"/>
      <c r="F77" s="496"/>
      <c r="G77" s="496"/>
      <c r="H77" s="496"/>
    </row>
    <row r="78" spans="1:9" s="1" customFormat="1" ht="85.5" customHeight="1" x14ac:dyDescent="0.2">
      <c r="C78" s="564" t="s">
        <v>2313</v>
      </c>
      <c r="D78" s="496"/>
      <c r="E78" s="496"/>
      <c r="F78" s="496"/>
      <c r="G78" s="496"/>
      <c r="H78" s="496"/>
    </row>
    <row r="79" spans="1:9" s="1" customFormat="1" ht="123.75" customHeight="1" x14ac:dyDescent="0.2">
      <c r="C79" s="564" t="s">
        <v>2320</v>
      </c>
      <c r="D79" s="496"/>
      <c r="E79" s="496"/>
      <c r="F79" s="496"/>
      <c r="G79" s="496"/>
      <c r="H79" s="496"/>
    </row>
    <row r="80" spans="1:9" s="1" customFormat="1" ht="69.75" customHeight="1" x14ac:dyDescent="0.2">
      <c r="C80" s="564" t="s">
        <v>2244</v>
      </c>
      <c r="D80" s="496"/>
      <c r="E80" s="496"/>
      <c r="F80" s="496"/>
      <c r="G80" s="496"/>
      <c r="H80" s="496"/>
    </row>
    <row r="81" spans="3:9" s="1" customFormat="1" ht="145.5" customHeight="1" x14ac:dyDescent="0.2">
      <c r="C81" s="564" t="s">
        <v>2309</v>
      </c>
      <c r="D81" s="496"/>
      <c r="E81" s="496"/>
      <c r="F81" s="496"/>
      <c r="G81" s="496"/>
      <c r="H81" s="496"/>
    </row>
    <row r="82" spans="3:9" s="1" customFormat="1" ht="216.75" customHeight="1" x14ac:dyDescent="0.2">
      <c r="C82" s="564" t="s">
        <v>2315</v>
      </c>
      <c r="D82" s="496"/>
      <c r="E82" s="496"/>
      <c r="F82" s="496"/>
      <c r="G82" s="496"/>
      <c r="H82" s="496"/>
    </row>
    <row r="83" spans="3:9" s="1" customFormat="1" ht="83.25" customHeight="1" x14ac:dyDescent="0.2">
      <c r="C83" s="564" t="s">
        <v>2312</v>
      </c>
      <c r="D83" s="496"/>
      <c r="E83" s="496"/>
      <c r="F83" s="496"/>
      <c r="G83" s="496"/>
      <c r="H83" s="496"/>
    </row>
    <row r="84" spans="3:9" s="1" customFormat="1" ht="105" customHeight="1" x14ac:dyDescent="0.2">
      <c r="C84" s="564" t="s">
        <v>2245</v>
      </c>
      <c r="D84" s="564"/>
      <c r="E84" s="564"/>
      <c r="F84" s="564"/>
      <c r="G84" s="564"/>
      <c r="H84" s="564"/>
    </row>
    <row r="85" spans="3:9" s="1" customFormat="1" ht="103.5" customHeight="1" x14ac:dyDescent="0.2">
      <c r="C85" s="564" t="s">
        <v>2246</v>
      </c>
      <c r="D85" s="496"/>
      <c r="E85" s="496"/>
      <c r="F85" s="496"/>
      <c r="G85" s="496"/>
      <c r="H85" s="496"/>
    </row>
    <row r="86" spans="3:9" s="1" customFormat="1" ht="144" customHeight="1" x14ac:dyDescent="0.2">
      <c r="C86" s="564" t="s">
        <v>2308</v>
      </c>
      <c r="D86" s="496"/>
      <c r="E86" s="496"/>
      <c r="F86" s="496"/>
      <c r="G86" s="496"/>
      <c r="H86" s="496"/>
    </row>
    <row r="87" spans="3:9" s="1" customFormat="1" ht="50.25" customHeight="1" x14ac:dyDescent="0.2">
      <c r="C87" s="564" t="s">
        <v>2321</v>
      </c>
      <c r="D87" s="496"/>
      <c r="E87" s="496"/>
      <c r="F87" s="496"/>
      <c r="G87" s="496"/>
      <c r="H87" s="496"/>
    </row>
    <row r="88" spans="3:9" s="1" customFormat="1" ht="111" customHeight="1" x14ac:dyDescent="0.2">
      <c r="C88" s="564" t="s">
        <v>2314</v>
      </c>
      <c r="D88" s="496"/>
      <c r="E88" s="496"/>
      <c r="F88" s="496"/>
      <c r="G88" s="496"/>
      <c r="H88" s="496"/>
    </row>
    <row r="89" spans="3:9" ht="191.25" customHeight="1" x14ac:dyDescent="0.2">
      <c r="C89" s="564" t="s">
        <v>2262</v>
      </c>
      <c r="D89" s="564"/>
      <c r="E89" s="564"/>
      <c r="F89" s="564"/>
      <c r="G89" s="564"/>
      <c r="H89" s="564"/>
      <c r="I89" s="443"/>
    </row>
    <row r="90" spans="3:9" ht="123.75" customHeight="1" x14ac:dyDescent="0.2">
      <c r="C90" s="564" t="s">
        <v>2263</v>
      </c>
      <c r="D90" s="496"/>
      <c r="E90" s="496"/>
      <c r="F90" s="496"/>
      <c r="G90" s="496"/>
      <c r="H90" s="496"/>
      <c r="I90" s="443"/>
    </row>
    <row r="91" spans="3:9" ht="137.25" customHeight="1" x14ac:dyDescent="0.2">
      <c r="C91" s="564" t="s">
        <v>2261</v>
      </c>
      <c r="D91" s="496"/>
      <c r="E91" s="496"/>
      <c r="F91" s="496"/>
      <c r="G91" s="496"/>
      <c r="H91" s="496"/>
      <c r="I91" s="443"/>
    </row>
    <row r="92" spans="3:9" ht="167.25" customHeight="1" x14ac:dyDescent="0.2">
      <c r="C92" s="564" t="s">
        <v>2266</v>
      </c>
      <c r="D92" s="564"/>
      <c r="E92" s="564"/>
      <c r="F92" s="564"/>
      <c r="G92" s="564"/>
      <c r="H92" s="564"/>
    </row>
    <row r="93" spans="3:9" ht="74.25" customHeight="1" x14ac:dyDescent="0.2">
      <c r="C93" s="564" t="s">
        <v>2267</v>
      </c>
      <c r="D93" s="496"/>
      <c r="E93" s="496"/>
      <c r="F93" s="496"/>
      <c r="G93" s="496"/>
      <c r="H93" s="496"/>
    </row>
    <row r="94" spans="3:9" ht="54.75" customHeight="1" x14ac:dyDescent="0.2">
      <c r="C94" s="564" t="s">
        <v>2268</v>
      </c>
      <c r="D94" s="496"/>
      <c r="E94" s="496"/>
      <c r="F94" s="496"/>
      <c r="G94" s="496"/>
      <c r="H94" s="496"/>
    </row>
    <row r="95" spans="3:9" ht="54.75" customHeight="1" x14ac:dyDescent="0.2">
      <c r="C95" s="564" t="s">
        <v>2269</v>
      </c>
      <c r="D95" s="496"/>
      <c r="E95" s="496"/>
      <c r="F95" s="496"/>
      <c r="G95" s="496"/>
      <c r="H95" s="496"/>
    </row>
    <row r="96" spans="3:9" ht="61.5" customHeight="1" x14ac:dyDescent="0.2">
      <c r="C96" s="564" t="s">
        <v>2270</v>
      </c>
      <c r="D96" s="496"/>
      <c r="E96" s="496"/>
      <c r="F96" s="496"/>
      <c r="G96" s="496"/>
      <c r="H96" s="496"/>
    </row>
    <row r="97" spans="3:8" ht="108.75" customHeight="1" x14ac:dyDescent="0.2">
      <c r="C97" s="564" t="s">
        <v>2271</v>
      </c>
      <c r="D97" s="496"/>
      <c r="E97" s="496"/>
      <c r="F97" s="496"/>
      <c r="G97" s="496"/>
      <c r="H97" s="496"/>
    </row>
    <row r="98" spans="3:8" ht="74.25" customHeight="1" x14ac:dyDescent="0.2">
      <c r="C98" s="564" t="s">
        <v>2272</v>
      </c>
      <c r="D98" s="496"/>
      <c r="E98" s="496"/>
      <c r="F98" s="496"/>
      <c r="G98" s="496"/>
      <c r="H98" s="496"/>
    </row>
    <row r="99" spans="3:8" ht="98.25" customHeight="1" x14ac:dyDescent="0.2">
      <c r="C99" s="564" t="s">
        <v>2273</v>
      </c>
      <c r="D99" s="496"/>
      <c r="E99" s="496"/>
      <c r="F99" s="496"/>
      <c r="G99" s="496"/>
      <c r="H99" s="496"/>
    </row>
    <row r="100" spans="3:8" ht="41.25" customHeight="1" x14ac:dyDescent="0.2">
      <c r="C100" s="564" t="s">
        <v>2265</v>
      </c>
      <c r="D100" s="496"/>
      <c r="E100" s="496"/>
      <c r="F100" s="496"/>
      <c r="G100" s="496"/>
      <c r="H100" s="496"/>
    </row>
    <row r="101" spans="3:8" ht="102" customHeight="1" x14ac:dyDescent="0.2">
      <c r="C101" s="564" t="s">
        <v>2256</v>
      </c>
      <c r="D101" s="564"/>
      <c r="E101" s="564"/>
      <c r="F101" s="564"/>
      <c r="G101" s="564"/>
      <c r="H101" s="564"/>
    </row>
    <row r="102" spans="3:8" ht="22.5" customHeight="1" x14ac:dyDescent="0.2">
      <c r="C102" s="496"/>
      <c r="D102" s="496"/>
      <c r="E102" s="496"/>
      <c r="F102" s="496"/>
      <c r="G102" s="496"/>
      <c r="H102" s="496"/>
    </row>
  </sheetData>
  <mergeCells count="81">
    <mergeCell ref="C74:H74"/>
    <mergeCell ref="C75:H75"/>
    <mergeCell ref="C76:H76"/>
    <mergeCell ref="C77:H77"/>
    <mergeCell ref="C100:H100"/>
    <mergeCell ref="C91:H91"/>
    <mergeCell ref="C99:H99"/>
    <mergeCell ref="C98:H98"/>
    <mergeCell ref="C94:H94"/>
    <mergeCell ref="C93:H93"/>
    <mergeCell ref="C95:H95"/>
    <mergeCell ref="C96:H96"/>
    <mergeCell ref="C97:H97"/>
    <mergeCell ref="C90:H90"/>
    <mergeCell ref="C78:H78"/>
    <mergeCell ref="C80:H80"/>
    <mergeCell ref="G25:H25"/>
    <mergeCell ref="C84:H84"/>
    <mergeCell ref="B28:H28"/>
    <mergeCell ref="B36:H36"/>
    <mergeCell ref="C61:H61"/>
    <mergeCell ref="C63:H63"/>
    <mergeCell ref="C64:H64"/>
    <mergeCell ref="B47:H47"/>
    <mergeCell ref="B46:H46"/>
    <mergeCell ref="C60:H60"/>
    <mergeCell ref="B45:H45"/>
    <mergeCell ref="B29:H29"/>
    <mergeCell ref="B33:H33"/>
    <mergeCell ref="B34:H34"/>
    <mergeCell ref="B35:H35"/>
    <mergeCell ref="B31:H31"/>
    <mergeCell ref="F19:H19"/>
    <mergeCell ref="G20:H20"/>
    <mergeCell ref="G21:H21"/>
    <mergeCell ref="G22:H22"/>
    <mergeCell ref="G24:H24"/>
    <mergeCell ref="B41:H41"/>
    <mergeCell ref="B32:H32"/>
    <mergeCell ref="B44:H44"/>
    <mergeCell ref="B43:H43"/>
    <mergeCell ref="B39:H39"/>
    <mergeCell ref="B37:H37"/>
    <mergeCell ref="B40:H40"/>
    <mergeCell ref="B42:H42"/>
    <mergeCell ref="B38:H38"/>
    <mergeCell ref="C16:D16"/>
    <mergeCell ref="G16:H16"/>
    <mergeCell ref="B10:D10"/>
    <mergeCell ref="F10:H10"/>
    <mergeCell ref="C11:D11"/>
    <mergeCell ref="G11:H11"/>
    <mergeCell ref="C12:D12"/>
    <mergeCell ref="G12:H12"/>
    <mergeCell ref="C13:D13"/>
    <mergeCell ref="G13:H13"/>
    <mergeCell ref="C14:D14"/>
    <mergeCell ref="C15:D15"/>
    <mergeCell ref="G15:H15"/>
    <mergeCell ref="C62:H62"/>
    <mergeCell ref="C89:H89"/>
    <mergeCell ref="C92:H92"/>
    <mergeCell ref="C101:H101"/>
    <mergeCell ref="C102:H102"/>
    <mergeCell ref="C69:H69"/>
    <mergeCell ref="C70:H70"/>
    <mergeCell ref="C71:H71"/>
    <mergeCell ref="C72:H72"/>
    <mergeCell ref="C73:H73"/>
    <mergeCell ref="C66:H66"/>
    <mergeCell ref="C67:H67"/>
    <mergeCell ref="C68:H68"/>
    <mergeCell ref="C65:H65"/>
    <mergeCell ref="C79:H79"/>
    <mergeCell ref="C81:H81"/>
    <mergeCell ref="C82:H82"/>
    <mergeCell ref="C83:H83"/>
    <mergeCell ref="C88:H88"/>
    <mergeCell ref="C87:H87"/>
    <mergeCell ref="C85:H85"/>
    <mergeCell ref="C86:H86"/>
  </mergeCells>
  <hyperlinks>
    <hyperlink ref="B44:H44" r:id="rId1" display="More information about this family can be found at: https://www.clanmurray.family/stories-3    OR CLICK HERE" xr:uid="{4CD89EF1-1107-49EE-A630-3342B4051FA3}"/>
    <hyperlink ref="C69:H69" location="'Maternal G Grandparents 2'!A1" display="NOTE 2:  Julia Thornton Simmons married John Robertson Murray. These were my great grandparents. More information is found HERE;" xr:uid="{D0207722-1FF2-432F-8CEB-8BBEB7CEC471}"/>
  </hyperlinks>
  <pageMargins left="0.7" right="0.7" top="0.75" bottom="0.75" header="0.3" footer="0.3"/>
  <pageSetup scale="48" fitToHeight="0" orientation="portrait" r:id="rId2"/>
  <drawing r:id="rId3"/>
  <tableParts count="1">
    <tablePart r:id="rId4"/>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6" tint="-0.249977111117893"/>
  </sheetPr>
  <dimension ref="B1:I33"/>
  <sheetViews>
    <sheetView zoomScale="90" zoomScaleNormal="90" workbookViewId="0"/>
  </sheetViews>
  <sheetFormatPr defaultRowHeight="78.75" customHeight="1" x14ac:dyDescent="0.2"/>
  <cols>
    <col min="1" max="1" width="9.125" customWidth="1"/>
    <col min="2" max="2" width="19.5" customWidth="1"/>
    <col min="3" max="3" width="19.625" customWidth="1"/>
    <col min="4" max="4" width="19.75" customWidth="1"/>
    <col min="5" max="5" width="15.5" customWidth="1"/>
    <col min="6" max="6" width="19.5" customWidth="1"/>
    <col min="7" max="8" width="19.625" customWidth="1"/>
    <col min="9" max="9" width="15" customWidth="1"/>
    <col min="10" max="10" width="10.125" customWidth="1"/>
    <col min="11" max="11" width="9.625" customWidth="1"/>
  </cols>
  <sheetData>
    <row r="1" spans="2:8" ht="62.25" customHeight="1" x14ac:dyDescent="0.75">
      <c r="B1" s="17" t="s">
        <v>31</v>
      </c>
      <c r="C1" s="13"/>
      <c r="D1" s="13"/>
      <c r="E1" s="128" t="s">
        <v>118</v>
      </c>
    </row>
    <row r="2" spans="2:8" ht="57" customHeight="1" x14ac:dyDescent="0.2">
      <c r="B2" s="14" t="s">
        <v>5</v>
      </c>
      <c r="C2" s="15"/>
      <c r="D2" s="15"/>
      <c r="E2" s="150"/>
      <c r="F2" s="18"/>
      <c r="G2" s="18"/>
      <c r="H2" s="18"/>
    </row>
    <row r="3" spans="2:8" ht="14.25" customHeight="1" x14ac:dyDescent="0.2"/>
    <row r="4" spans="2:8" ht="15" customHeight="1" x14ac:dyDescent="0.2"/>
    <row r="5" spans="2:8" ht="20.25" customHeight="1" x14ac:dyDescent="0.3">
      <c r="B5" s="16" t="s">
        <v>6</v>
      </c>
      <c r="D5" s="1"/>
      <c r="E5" s="1"/>
      <c r="F5" s="16" t="s">
        <v>7</v>
      </c>
      <c r="H5" s="1"/>
    </row>
    <row r="6" spans="2:8" ht="15.75" customHeight="1" x14ac:dyDescent="0.2"/>
    <row r="7" spans="2:8" ht="15.75" customHeight="1" x14ac:dyDescent="0.2"/>
    <row r="8" spans="2:8" ht="41.25" customHeight="1" x14ac:dyDescent="0.2"/>
    <row r="9" spans="2:8" ht="36.75" customHeight="1" x14ac:dyDescent="0.2"/>
    <row r="10" spans="2:8" ht="42" customHeight="1" x14ac:dyDescent="0.2">
      <c r="B10" s="850" t="str">
        <f>"Father: "&amp;'Family Tree'!M30</f>
        <v>Father: George Jack                                                                                                                                                B Sept 24, 1748 -D Mar 17, 1831</v>
      </c>
      <c r="C10" s="851"/>
      <c r="D10" s="852"/>
      <c r="F10" s="853" t="str">
        <f>"Mother: "&amp;'Family Tree'!M36</f>
        <v>Mother: Margaret King                                                                                       B 1753</v>
      </c>
      <c r="G10" s="851"/>
      <c r="H10" s="852"/>
    </row>
    <row r="11" spans="2:8" ht="20.25" customHeight="1" x14ac:dyDescent="0.25">
      <c r="B11" s="6"/>
      <c r="C11" s="550" t="s">
        <v>2</v>
      </c>
      <c r="D11" s="551"/>
      <c r="F11" s="6"/>
      <c r="G11" s="550" t="s">
        <v>2</v>
      </c>
      <c r="H11" s="551"/>
    </row>
    <row r="12" spans="2:8" ht="20.25" customHeight="1" x14ac:dyDescent="0.25">
      <c r="B12" s="6"/>
      <c r="C12" s="552" t="s">
        <v>483</v>
      </c>
      <c r="D12" s="553"/>
      <c r="F12" s="10"/>
      <c r="G12" s="552" t="s">
        <v>484</v>
      </c>
      <c r="H12" s="553"/>
    </row>
    <row r="13" spans="2:8" ht="20.25" customHeight="1" x14ac:dyDescent="0.2">
      <c r="B13" s="6"/>
      <c r="C13" s="562" t="s">
        <v>290</v>
      </c>
      <c r="D13" s="563"/>
      <c r="F13" s="10"/>
      <c r="G13" s="562"/>
      <c r="H13" s="563"/>
    </row>
    <row r="14" spans="2:8" ht="18" customHeight="1" x14ac:dyDescent="0.25">
      <c r="B14" s="6"/>
      <c r="C14" s="550" t="s">
        <v>3</v>
      </c>
      <c r="D14" s="551"/>
      <c r="F14" s="10"/>
      <c r="G14" s="64" t="s">
        <v>3</v>
      </c>
      <c r="H14" s="65"/>
    </row>
    <row r="15" spans="2:8" ht="20.25" customHeight="1" x14ac:dyDescent="0.25">
      <c r="B15" s="6"/>
      <c r="C15" s="565" t="s">
        <v>1370</v>
      </c>
      <c r="D15" s="566"/>
      <c r="F15" s="6"/>
      <c r="G15" s="552" t="s">
        <v>85</v>
      </c>
      <c r="H15" s="553"/>
    </row>
    <row r="16" spans="2:8" ht="20.25" customHeight="1" x14ac:dyDescent="0.2">
      <c r="B16" s="6"/>
      <c r="C16" s="554" t="s">
        <v>455</v>
      </c>
      <c r="D16" s="555"/>
      <c r="F16" s="6"/>
      <c r="G16" s="554"/>
      <c r="H16" s="555"/>
    </row>
    <row r="17" spans="2:9" ht="5.25" customHeight="1" x14ac:dyDescent="0.2">
      <c r="B17" s="7"/>
      <c r="C17" s="8"/>
      <c r="D17" s="9"/>
      <c r="F17" s="7"/>
      <c r="G17" s="8"/>
      <c r="H17" s="11"/>
    </row>
    <row r="18" spans="2:9" ht="12" customHeight="1" x14ac:dyDescent="0.2"/>
    <row r="19" spans="2:9" ht="9" customHeight="1" x14ac:dyDescent="0.2">
      <c r="B19" s="5"/>
      <c r="C19" s="5"/>
      <c r="D19" s="5"/>
      <c r="E19" s="5"/>
      <c r="F19" s="5"/>
      <c r="G19" s="5"/>
      <c r="H19" s="5"/>
    </row>
    <row r="20" spans="2:9" ht="27" customHeight="1" x14ac:dyDescent="0.25">
      <c r="B20" s="2" t="s">
        <v>4</v>
      </c>
      <c r="C20" s="3"/>
      <c r="D20" s="3"/>
      <c r="E20" s="3"/>
      <c r="F20" s="3"/>
      <c r="G20" s="3"/>
      <c r="H20" s="4"/>
    </row>
    <row r="21" spans="2:9" ht="33.75" customHeight="1" x14ac:dyDescent="0.2">
      <c r="B21" s="825" t="s">
        <v>1510</v>
      </c>
      <c r="C21" s="615"/>
      <c r="D21" s="615"/>
      <c r="E21" s="615"/>
      <c r="F21" s="615"/>
      <c r="G21" s="615"/>
      <c r="H21" s="616"/>
    </row>
    <row r="22" spans="2:9" ht="14.25" customHeight="1" x14ac:dyDescent="0.2">
      <c r="B22" s="617"/>
      <c r="C22" s="594"/>
      <c r="D22" s="594"/>
      <c r="E22" s="594"/>
      <c r="F22" s="594"/>
      <c r="G22" s="594"/>
      <c r="H22" s="618"/>
    </row>
    <row r="23" spans="2:9" ht="30.75" customHeight="1" x14ac:dyDescent="0.2">
      <c r="B23" s="739" t="s">
        <v>468</v>
      </c>
      <c r="C23" s="554"/>
      <c r="D23" s="554"/>
      <c r="E23" s="554"/>
      <c r="F23" s="554"/>
      <c r="G23" s="554"/>
      <c r="H23" s="555"/>
    </row>
    <row r="24" spans="2:9" ht="18.75" customHeight="1" x14ac:dyDescent="0.25">
      <c r="B24" s="743"/>
      <c r="C24" s="560"/>
      <c r="D24" s="560"/>
      <c r="E24" s="560"/>
      <c r="F24" s="560"/>
      <c r="G24" s="560"/>
      <c r="H24" s="612"/>
    </row>
    <row r="25" spans="2:9" ht="5.25" customHeight="1" x14ac:dyDescent="0.2">
      <c r="B25" s="608"/>
      <c r="C25" s="609"/>
      <c r="D25" s="609"/>
      <c r="E25" s="609"/>
      <c r="F25" s="609"/>
      <c r="G25" s="609"/>
      <c r="H25" s="610"/>
    </row>
    <row r="26" spans="2:9" ht="13.5" customHeight="1" x14ac:dyDescent="0.2"/>
    <row r="27" spans="2:9" ht="27" customHeight="1" x14ac:dyDescent="0.2">
      <c r="B27" s="19" t="s">
        <v>8</v>
      </c>
      <c r="C27" s="19" t="s">
        <v>9</v>
      </c>
      <c r="D27" s="20" t="s">
        <v>10</v>
      </c>
      <c r="E27" s="21" t="s">
        <v>2</v>
      </c>
      <c r="F27" s="21" t="s">
        <v>11</v>
      </c>
      <c r="G27" s="21" t="s">
        <v>3</v>
      </c>
      <c r="H27" s="21" t="s">
        <v>12</v>
      </c>
      <c r="I27" t="s">
        <v>117</v>
      </c>
    </row>
    <row r="28" spans="2:9" ht="79.5" customHeight="1" x14ac:dyDescent="0.2">
      <c r="B28" s="1"/>
      <c r="C28" s="181" t="s">
        <v>469</v>
      </c>
      <c r="D28" s="22" t="s">
        <v>0</v>
      </c>
      <c r="E28" s="24" t="s">
        <v>487</v>
      </c>
      <c r="F28" s="24" t="s">
        <v>1507</v>
      </c>
      <c r="G28" s="26" t="s">
        <v>470</v>
      </c>
      <c r="H28" s="24" t="s">
        <v>1601</v>
      </c>
      <c r="I28" s="348" t="s">
        <v>586</v>
      </c>
    </row>
    <row r="29" spans="2:9" ht="79.5" customHeight="1" x14ac:dyDescent="0.2">
      <c r="B29" s="1"/>
      <c r="C29" s="180" t="s">
        <v>466</v>
      </c>
      <c r="D29" s="22" t="s">
        <v>0</v>
      </c>
      <c r="E29" s="108" t="s">
        <v>1368</v>
      </c>
      <c r="F29" s="24" t="s">
        <v>1509</v>
      </c>
      <c r="G29" s="24" t="s">
        <v>534</v>
      </c>
      <c r="H29" s="24" t="s">
        <v>534</v>
      </c>
      <c r="I29" s="147"/>
    </row>
    <row r="30" spans="2:9" ht="79.5" customHeight="1" x14ac:dyDescent="0.2">
      <c r="B30" s="1"/>
      <c r="C30" s="180" t="s">
        <v>472</v>
      </c>
      <c r="D30" s="22" t="s">
        <v>1</v>
      </c>
      <c r="E30" s="108" t="s">
        <v>1508</v>
      </c>
      <c r="F30" s="24" t="s">
        <v>1369</v>
      </c>
      <c r="G30" s="25" t="s">
        <v>473</v>
      </c>
      <c r="H30" s="24" t="s">
        <v>471</v>
      </c>
      <c r="I30" s="147"/>
    </row>
    <row r="31" spans="2:9" s="1" customFormat="1" ht="79.5" customHeight="1" x14ac:dyDescent="0.2">
      <c r="C31" s="180" t="s">
        <v>474</v>
      </c>
      <c r="D31" s="22" t="s">
        <v>1</v>
      </c>
      <c r="E31" s="146" t="s">
        <v>1511</v>
      </c>
      <c r="F31" s="24" t="s">
        <v>1369</v>
      </c>
      <c r="G31" s="94" t="s">
        <v>451</v>
      </c>
      <c r="H31" s="147" t="s">
        <v>488</v>
      </c>
      <c r="I31" s="348" t="s">
        <v>1602</v>
      </c>
    </row>
    <row r="32" spans="2:9" ht="79.5" customHeight="1" x14ac:dyDescent="0.2">
      <c r="B32" s="1"/>
      <c r="C32" s="180" t="s">
        <v>476</v>
      </c>
      <c r="D32" s="22" t="s">
        <v>0</v>
      </c>
      <c r="E32" s="146" t="s">
        <v>477</v>
      </c>
      <c r="F32" s="24" t="s">
        <v>85</v>
      </c>
      <c r="G32" s="94" t="s">
        <v>85</v>
      </c>
      <c r="H32" s="147" t="s">
        <v>85</v>
      </c>
      <c r="I32" s="147"/>
    </row>
    <row r="33" spans="2:9" ht="79.5" customHeight="1" x14ac:dyDescent="0.2">
      <c r="B33" s="130"/>
      <c r="C33" s="206" t="s">
        <v>478</v>
      </c>
      <c r="D33" s="207" t="s">
        <v>1</v>
      </c>
      <c r="E33" s="208" t="s">
        <v>479</v>
      </c>
      <c r="F33" s="106" t="s">
        <v>471</v>
      </c>
      <c r="G33" s="209" t="s">
        <v>480</v>
      </c>
      <c r="H33" s="210" t="s">
        <v>85</v>
      </c>
      <c r="I33" s="210"/>
    </row>
  </sheetData>
  <mergeCells count="18">
    <mergeCell ref="C16:D16"/>
    <mergeCell ref="G16:H16"/>
    <mergeCell ref="B10:D10"/>
    <mergeCell ref="F10:H10"/>
    <mergeCell ref="C11:D11"/>
    <mergeCell ref="G11:H11"/>
    <mergeCell ref="C12:D12"/>
    <mergeCell ref="G12:H12"/>
    <mergeCell ref="C13:D13"/>
    <mergeCell ref="G13:H13"/>
    <mergeCell ref="C14:D14"/>
    <mergeCell ref="C15:D15"/>
    <mergeCell ref="G15:H15"/>
    <mergeCell ref="B21:H21"/>
    <mergeCell ref="B22:H22"/>
    <mergeCell ref="B23:H23"/>
    <mergeCell ref="B24:H24"/>
    <mergeCell ref="B25:H25"/>
  </mergeCells>
  <pageMargins left="0.7" right="0.7" top="0.75" bottom="0.75" header="0.3" footer="0.3"/>
  <pageSetup orientation="portrait" r:id="rId1"/>
  <drawing r:id="rId2"/>
  <tableParts count="1">
    <tablePart r:id="rId3"/>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6" tint="-0.249977111117893"/>
  </sheetPr>
  <dimension ref="B1:I39"/>
  <sheetViews>
    <sheetView zoomScaleNormal="100" workbookViewId="0"/>
  </sheetViews>
  <sheetFormatPr defaultRowHeight="78.75" customHeight="1" x14ac:dyDescent="0.2"/>
  <cols>
    <col min="1" max="1" width="9.125" customWidth="1"/>
    <col min="2" max="2" width="19.5" customWidth="1"/>
    <col min="3" max="3" width="19.625" customWidth="1"/>
    <col min="4" max="4" width="19.75" customWidth="1"/>
    <col min="5" max="5" width="15.5" customWidth="1"/>
    <col min="6" max="6" width="19.5" customWidth="1"/>
    <col min="7" max="8" width="19.625" customWidth="1"/>
    <col min="9" max="9" width="15" customWidth="1"/>
    <col min="10" max="10" width="10.125" customWidth="1"/>
    <col min="11" max="11" width="9.625" customWidth="1"/>
  </cols>
  <sheetData>
    <row r="1" spans="2:8" ht="62.25" customHeight="1" x14ac:dyDescent="0.75">
      <c r="B1" s="17" t="s">
        <v>31</v>
      </c>
      <c r="C1" s="13"/>
      <c r="D1" s="13"/>
      <c r="E1" s="128" t="s">
        <v>118</v>
      </c>
    </row>
    <row r="2" spans="2:8" ht="57" customHeight="1" x14ac:dyDescent="0.2">
      <c r="B2" s="14" t="s">
        <v>5</v>
      </c>
      <c r="C2" s="15"/>
      <c r="D2" s="15"/>
      <c r="E2" s="150"/>
      <c r="F2" s="18"/>
      <c r="G2" s="18"/>
      <c r="H2" s="18"/>
    </row>
    <row r="3" spans="2:8" ht="14.25" customHeight="1" x14ac:dyDescent="0.2"/>
    <row r="4" spans="2:8" ht="15" customHeight="1" x14ac:dyDescent="0.2"/>
    <row r="5" spans="2:8" ht="20.25" customHeight="1" x14ac:dyDescent="0.3">
      <c r="B5" s="16" t="s">
        <v>6</v>
      </c>
      <c r="D5" s="1"/>
      <c r="E5" s="1"/>
      <c r="F5" s="16" t="s">
        <v>7</v>
      </c>
      <c r="H5" s="1"/>
    </row>
    <row r="6" spans="2:8" ht="15.75" customHeight="1" x14ac:dyDescent="0.2"/>
    <row r="7" spans="2:8" ht="15.75" customHeight="1" x14ac:dyDescent="0.2"/>
    <row r="8" spans="2:8" ht="41.25" customHeight="1" x14ac:dyDescent="0.2"/>
    <row r="9" spans="2:8" ht="36.75" customHeight="1" x14ac:dyDescent="0.2"/>
    <row r="10" spans="2:8" ht="42" customHeight="1" x14ac:dyDescent="0.2">
      <c r="B10" s="850" t="str">
        <f>"Father: "&amp;'Family Tree'!M346</f>
        <v>Father: Alexander Dalrymple Fraser                                                            B approx 1808 - D Jan 3,1883</v>
      </c>
      <c r="C10" s="851"/>
      <c r="D10" s="852"/>
      <c r="F10" s="853" t="str">
        <f>"Mother: "&amp;'Family Tree'!M355</f>
        <v>Mother: Magdalene Watt Trail                                                            Bap Jan 6, 1811 - D Oct 7,1883</v>
      </c>
      <c r="G10" s="851"/>
      <c r="H10" s="852"/>
    </row>
    <row r="11" spans="2:8" ht="20.25" customHeight="1" x14ac:dyDescent="0.25">
      <c r="B11" s="6"/>
      <c r="C11" s="550" t="s">
        <v>287</v>
      </c>
      <c r="D11" s="551"/>
      <c r="F11" s="6"/>
      <c r="G11" s="550" t="s">
        <v>2</v>
      </c>
      <c r="H11" s="551"/>
    </row>
    <row r="12" spans="2:8" ht="20.25" customHeight="1" x14ac:dyDescent="0.25">
      <c r="B12" s="6"/>
      <c r="C12" s="552" t="s">
        <v>534</v>
      </c>
      <c r="D12" s="553"/>
      <c r="F12" s="10"/>
      <c r="G12" s="552" t="s">
        <v>592</v>
      </c>
      <c r="H12" s="553"/>
    </row>
    <row r="13" spans="2:8" ht="20.25" customHeight="1" x14ac:dyDescent="0.2">
      <c r="B13" s="6"/>
      <c r="C13" s="562" t="s">
        <v>298</v>
      </c>
      <c r="D13" s="563"/>
      <c r="F13" s="10"/>
      <c r="G13" s="562" t="s">
        <v>166</v>
      </c>
      <c r="H13" s="563"/>
    </row>
    <row r="14" spans="2:8" ht="18" customHeight="1" x14ac:dyDescent="0.25">
      <c r="B14" s="6"/>
      <c r="C14" s="550" t="s">
        <v>3</v>
      </c>
      <c r="D14" s="551"/>
      <c r="F14" s="10"/>
      <c r="G14" s="64" t="s">
        <v>3</v>
      </c>
      <c r="H14" s="65"/>
    </row>
    <row r="15" spans="2:8" ht="20.25" customHeight="1" x14ac:dyDescent="0.25">
      <c r="B15" s="6"/>
      <c r="C15" s="565" t="s">
        <v>537</v>
      </c>
      <c r="D15" s="566"/>
      <c r="F15" s="6"/>
      <c r="G15" s="552" t="s">
        <v>539</v>
      </c>
      <c r="H15" s="553"/>
    </row>
    <row r="16" spans="2:8" ht="20.25" customHeight="1" x14ac:dyDescent="0.2">
      <c r="B16" s="6"/>
      <c r="C16" s="554" t="s">
        <v>536</v>
      </c>
      <c r="D16" s="555"/>
      <c r="F16" s="6"/>
      <c r="G16" s="554" t="s">
        <v>536</v>
      </c>
      <c r="H16" s="555"/>
    </row>
    <row r="17" spans="2:9" ht="5.25" customHeight="1" x14ac:dyDescent="0.2">
      <c r="B17" s="7"/>
      <c r="C17" s="8"/>
      <c r="D17" s="9"/>
      <c r="F17" s="7"/>
      <c r="G17" s="8"/>
      <c r="H17" s="11"/>
    </row>
    <row r="18" spans="2:9" ht="12" customHeight="1" x14ac:dyDescent="0.2"/>
    <row r="19" spans="2:9" ht="9" customHeight="1" x14ac:dyDescent="0.2">
      <c r="B19" s="5"/>
      <c r="C19" s="5"/>
      <c r="D19" s="5"/>
      <c r="E19" s="5"/>
      <c r="F19" s="5"/>
      <c r="G19" s="5"/>
      <c r="H19" s="5"/>
    </row>
    <row r="20" spans="2:9" ht="27" customHeight="1" x14ac:dyDescent="0.25">
      <c r="B20" s="2" t="s">
        <v>4</v>
      </c>
      <c r="C20" s="3"/>
      <c r="D20" s="3"/>
      <c r="E20" s="3"/>
      <c r="F20" s="3"/>
      <c r="G20" s="3"/>
      <c r="H20" s="4"/>
    </row>
    <row r="21" spans="2:9" ht="33.75" customHeight="1" x14ac:dyDescent="0.2">
      <c r="B21" s="617" t="s">
        <v>538</v>
      </c>
      <c r="C21" s="594"/>
      <c r="D21" s="594"/>
      <c r="E21" s="594"/>
      <c r="F21" s="594"/>
      <c r="G21" s="594"/>
      <c r="H21" s="618"/>
    </row>
    <row r="22" spans="2:9" ht="14.25" customHeight="1" x14ac:dyDescent="0.2">
      <c r="B22" s="617" t="s">
        <v>540</v>
      </c>
      <c r="C22" s="594"/>
      <c r="D22" s="594"/>
      <c r="E22" s="594"/>
      <c r="F22" s="594"/>
      <c r="G22" s="594"/>
      <c r="H22" s="618"/>
    </row>
    <row r="23" spans="2:9" ht="30.75" customHeight="1" x14ac:dyDescent="0.25">
      <c r="B23" s="747"/>
      <c r="C23" s="600"/>
      <c r="D23" s="600"/>
      <c r="E23" s="600"/>
      <c r="F23" s="600"/>
      <c r="G23" s="600"/>
      <c r="H23" s="748"/>
    </row>
    <row r="24" spans="2:9" ht="18.75" customHeight="1" x14ac:dyDescent="0.25">
      <c r="B24" s="743"/>
      <c r="C24" s="560"/>
      <c r="D24" s="560"/>
      <c r="E24" s="560"/>
      <c r="F24" s="560"/>
      <c r="G24" s="560"/>
      <c r="H24" s="612"/>
    </row>
    <row r="25" spans="2:9" ht="5.25" customHeight="1" x14ac:dyDescent="0.2">
      <c r="B25" s="608"/>
      <c r="C25" s="609"/>
      <c r="D25" s="609"/>
      <c r="E25" s="609"/>
      <c r="F25" s="609"/>
      <c r="G25" s="609"/>
      <c r="H25" s="610"/>
    </row>
    <row r="26" spans="2:9" ht="13.5" customHeight="1" x14ac:dyDescent="0.2"/>
    <row r="27" spans="2:9" ht="27" customHeight="1" x14ac:dyDescent="0.2">
      <c r="B27" s="19" t="s">
        <v>8</v>
      </c>
      <c r="C27" s="19" t="s">
        <v>9</v>
      </c>
      <c r="D27" s="20" t="s">
        <v>10</v>
      </c>
      <c r="E27" s="21" t="s">
        <v>2</v>
      </c>
      <c r="F27" s="21" t="s">
        <v>11</v>
      </c>
      <c r="G27" s="21" t="s">
        <v>3</v>
      </c>
      <c r="H27" s="21" t="s">
        <v>12</v>
      </c>
      <c r="I27" t="s">
        <v>117</v>
      </c>
    </row>
    <row r="28" spans="2:9" ht="79.5" customHeight="1" x14ac:dyDescent="0.2">
      <c r="B28" s="1"/>
      <c r="C28" s="180" t="s">
        <v>554</v>
      </c>
      <c r="D28" s="22" t="s">
        <v>1</v>
      </c>
      <c r="E28" s="108" t="s">
        <v>548</v>
      </c>
      <c r="F28" s="24"/>
      <c r="G28" s="25"/>
      <c r="H28" s="24"/>
      <c r="I28" s="147"/>
    </row>
    <row r="29" spans="2:9" ht="79.5" customHeight="1" x14ac:dyDescent="0.2">
      <c r="B29" s="1"/>
      <c r="C29" s="180" t="s">
        <v>561</v>
      </c>
      <c r="D29" s="22" t="s">
        <v>0</v>
      </c>
      <c r="E29" s="24" t="s">
        <v>545</v>
      </c>
      <c r="F29" s="24"/>
      <c r="G29" s="25"/>
      <c r="H29" s="24"/>
      <c r="I29" s="204" t="s">
        <v>559</v>
      </c>
    </row>
    <row r="30" spans="2:9" ht="79.5" customHeight="1" x14ac:dyDescent="0.2">
      <c r="B30" s="1"/>
      <c r="C30" s="180" t="s">
        <v>551</v>
      </c>
      <c r="D30" s="22" t="s">
        <v>85</v>
      </c>
      <c r="E30" s="108" t="s">
        <v>549</v>
      </c>
      <c r="F30" s="24"/>
      <c r="G30" s="25"/>
      <c r="H30" s="24"/>
      <c r="I30" s="147"/>
    </row>
    <row r="31" spans="2:9" ht="79.5" customHeight="1" x14ac:dyDescent="0.2">
      <c r="B31" s="1"/>
      <c r="C31" s="180" t="s">
        <v>555</v>
      </c>
      <c r="D31" s="22" t="s">
        <v>1</v>
      </c>
      <c r="E31" s="108" t="s">
        <v>541</v>
      </c>
      <c r="F31" s="24" t="s">
        <v>544</v>
      </c>
      <c r="G31" s="25" t="s">
        <v>542</v>
      </c>
      <c r="H31" s="24" t="s">
        <v>543</v>
      </c>
      <c r="I31" s="147"/>
    </row>
    <row r="32" spans="2:9" ht="79.5" customHeight="1" x14ac:dyDescent="0.2">
      <c r="B32" s="1"/>
      <c r="C32" s="180" t="s">
        <v>552</v>
      </c>
      <c r="D32" s="22"/>
      <c r="E32" s="108" t="s">
        <v>553</v>
      </c>
      <c r="F32" s="24"/>
      <c r="G32" s="25"/>
      <c r="H32" s="24"/>
      <c r="I32" s="147"/>
    </row>
    <row r="33" spans="2:9" ht="11.25" customHeight="1" x14ac:dyDescent="0.2">
      <c r="B33" s="1"/>
      <c r="C33" s="190"/>
      <c r="D33" s="66"/>
      <c r="E33" s="146"/>
      <c r="F33" s="24"/>
      <c r="G33" s="94"/>
      <c r="H33" s="24"/>
      <c r="I33" s="147"/>
    </row>
    <row r="34" spans="2:9" ht="78.75" customHeight="1" x14ac:dyDescent="0.2">
      <c r="C34" s="691" t="s">
        <v>560</v>
      </c>
      <c r="D34" s="476"/>
      <c r="E34" s="476"/>
      <c r="F34" s="476"/>
      <c r="G34" s="476"/>
      <c r="H34" s="476"/>
      <c r="I34" s="476"/>
    </row>
    <row r="35" spans="2:9" ht="46.5" customHeight="1" x14ac:dyDescent="0.2">
      <c r="C35" s="691" t="s">
        <v>562</v>
      </c>
      <c r="D35" s="476"/>
      <c r="E35" s="476"/>
      <c r="F35" s="476"/>
      <c r="G35" s="476"/>
      <c r="H35" s="476"/>
      <c r="I35" s="476"/>
    </row>
    <row r="36" spans="2:9" ht="22.5" customHeight="1" x14ac:dyDescent="0.2">
      <c r="C36" s="232"/>
      <c r="D36" s="158"/>
      <c r="E36" s="158"/>
      <c r="F36" s="158"/>
      <c r="G36" s="158"/>
      <c r="H36" s="158"/>
      <c r="I36" s="158"/>
    </row>
    <row r="37" spans="2:9" ht="137.25" customHeight="1" x14ac:dyDescent="0.2">
      <c r="C37" s="691" t="s">
        <v>1265</v>
      </c>
      <c r="D37" s="476"/>
      <c r="E37" s="476"/>
      <c r="F37" s="476"/>
      <c r="G37" s="476"/>
      <c r="H37" s="476"/>
      <c r="I37" s="476"/>
    </row>
    <row r="38" spans="2:9" ht="22.5" customHeight="1" x14ac:dyDescent="0.2"/>
    <row r="39" spans="2:9" ht="18.75" customHeight="1" x14ac:dyDescent="0.2">
      <c r="C39" s="691" t="s">
        <v>558</v>
      </c>
      <c r="D39" s="476"/>
      <c r="E39" s="476"/>
      <c r="F39" s="476"/>
      <c r="G39" s="476"/>
      <c r="H39" s="476"/>
      <c r="I39" s="476"/>
    </row>
  </sheetData>
  <mergeCells count="22">
    <mergeCell ref="C37:I37"/>
    <mergeCell ref="C39:I39"/>
    <mergeCell ref="C13:D13"/>
    <mergeCell ref="G13:H13"/>
    <mergeCell ref="C14:D14"/>
    <mergeCell ref="C15:D15"/>
    <mergeCell ref="G15:H15"/>
    <mergeCell ref="B23:H23"/>
    <mergeCell ref="B24:H24"/>
    <mergeCell ref="B25:H25"/>
    <mergeCell ref="C35:I35"/>
    <mergeCell ref="C16:D16"/>
    <mergeCell ref="G16:H16"/>
    <mergeCell ref="B21:H21"/>
    <mergeCell ref="B22:H22"/>
    <mergeCell ref="C34:I34"/>
    <mergeCell ref="B10:D10"/>
    <mergeCell ref="F10:H10"/>
    <mergeCell ref="C11:D11"/>
    <mergeCell ref="G11:H11"/>
    <mergeCell ref="C12:D12"/>
    <mergeCell ref="G12:H12"/>
  </mergeCells>
  <pageMargins left="0.7" right="0.7" top="0.75" bottom="0.75" header="0.3" footer="0.3"/>
  <pageSetup orientation="portrait"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6" tint="-0.249977111117893"/>
  </sheetPr>
  <dimension ref="D2:T177"/>
  <sheetViews>
    <sheetView topLeftCell="A2" zoomScale="50" zoomScaleNormal="50" workbookViewId="0">
      <selection activeCell="A7" sqref="A7"/>
    </sheetView>
  </sheetViews>
  <sheetFormatPr defaultRowHeight="14.25" x14ac:dyDescent="0.2"/>
  <cols>
    <col min="4" max="4" width="41.875" customWidth="1"/>
    <col min="5" max="6" width="3.125" customWidth="1"/>
    <col min="7" max="7" width="41.875" customWidth="1"/>
    <col min="8" max="8" width="3.125" customWidth="1"/>
    <col min="9" max="9" width="41.875" customWidth="1"/>
    <col min="10" max="10" width="3.125" customWidth="1"/>
    <col min="11" max="11" width="41.875" customWidth="1"/>
    <col min="12" max="13" width="3.125" customWidth="1"/>
    <col min="14" max="14" width="41.875" customWidth="1"/>
    <col min="15" max="15" width="3.125" customWidth="1"/>
    <col min="16" max="16" width="42.125" customWidth="1"/>
    <col min="17" max="17" width="3.125" customWidth="1"/>
    <col min="18" max="18" width="42.125" customWidth="1"/>
    <col min="19" max="19" width="3.125" customWidth="1"/>
  </cols>
  <sheetData>
    <row r="2" spans="8:20" ht="57" x14ac:dyDescent="0.2">
      <c r="H2" s="32" t="s">
        <v>51</v>
      </c>
      <c r="N2" s="56"/>
      <c r="O2" s="56"/>
    </row>
    <row r="3" spans="8:20" s="1" customFormat="1" ht="57" x14ac:dyDescent="0.2">
      <c r="J3" s="27" t="s">
        <v>5</v>
      </c>
      <c r="N3" s="34"/>
      <c r="O3" s="34"/>
      <c r="Q3" s="27"/>
      <c r="R3" s="28"/>
    </row>
    <row r="4" spans="8:20" s="1" customFormat="1" ht="57" x14ac:dyDescent="0.2">
      <c r="N4" s="34"/>
      <c r="O4" s="34"/>
      <c r="P4" s="34"/>
      <c r="Q4" s="34"/>
      <c r="R4"/>
      <c r="S4"/>
    </row>
    <row r="5" spans="8:20" s="1" customFormat="1" x14ac:dyDescent="0.2">
      <c r="N5"/>
      <c r="O5"/>
      <c r="P5"/>
      <c r="Q5"/>
      <c r="R5"/>
      <c r="S5"/>
    </row>
    <row r="6" spans="8:20" s="1" customFormat="1" ht="20.25" customHeight="1" x14ac:dyDescent="0.2">
      <c r="N6"/>
      <c r="O6"/>
      <c r="P6"/>
      <c r="Q6"/>
      <c r="R6"/>
      <c r="S6"/>
    </row>
    <row r="7" spans="8:20" s="1" customFormat="1" ht="41.25" customHeight="1" x14ac:dyDescent="0.2">
      <c r="N7"/>
      <c r="O7" t="s">
        <v>39</v>
      </c>
      <c r="P7"/>
      <c r="Q7" s="39"/>
      <c r="R7" s="536" t="s">
        <v>219</v>
      </c>
      <c r="S7" s="536"/>
      <c r="T7" s="536"/>
    </row>
    <row r="8" spans="8:20" s="1" customFormat="1" x14ac:dyDescent="0.2">
      <c r="N8"/>
      <c r="O8"/>
      <c r="P8"/>
      <c r="Q8" s="39"/>
      <c r="R8"/>
      <c r="S8"/>
    </row>
    <row r="9" spans="8:20" s="1" customFormat="1" x14ac:dyDescent="0.2">
      <c r="N9"/>
      <c r="O9"/>
      <c r="P9"/>
      <c r="Q9" s="39"/>
      <c r="R9"/>
      <c r="S9"/>
    </row>
    <row r="10" spans="8:20" s="1" customFormat="1" x14ac:dyDescent="0.2">
      <c r="N10"/>
      <c r="O10"/>
      <c r="P10"/>
      <c r="Q10" s="39"/>
      <c r="R10"/>
      <c r="S10"/>
    </row>
    <row r="11" spans="8:20" s="1" customFormat="1" ht="41.25" customHeight="1" x14ac:dyDescent="0.2">
      <c r="N11"/>
      <c r="O11" s="37"/>
      <c r="P11" s="535" t="s">
        <v>30</v>
      </c>
      <c r="Q11" s="466"/>
      <c r="R11"/>
      <c r="S11"/>
    </row>
    <row r="12" spans="8:20" s="1" customFormat="1" ht="20.100000000000001" customHeight="1" x14ac:dyDescent="0.2">
      <c r="N12"/>
      <c r="O12" s="37"/>
      <c r="P12" s="31"/>
      <c r="Q12" s="39"/>
      <c r="R12"/>
      <c r="S12"/>
    </row>
    <row r="13" spans="8:20" s="1" customFormat="1" ht="41.25" customHeight="1" x14ac:dyDescent="0.2">
      <c r="M13" s="44"/>
      <c r="N13" s="477" t="s">
        <v>36</v>
      </c>
      <c r="O13" s="472"/>
      <c r="P13" s="31"/>
      <c r="Q13" s="39"/>
      <c r="R13"/>
      <c r="S13"/>
    </row>
    <row r="14" spans="8:20" s="1" customFormat="1" ht="41.25" hidden="1" customHeight="1" x14ac:dyDescent="0.2">
      <c r="M14" s="44"/>
      <c r="N14"/>
      <c r="O14" s="37"/>
      <c r="P14" s="31"/>
      <c r="Q14" s="39"/>
      <c r="R14"/>
      <c r="S14"/>
    </row>
    <row r="15" spans="8:20" s="1" customFormat="1" ht="20.100000000000001" customHeight="1" x14ac:dyDescent="0.2">
      <c r="M15" s="44"/>
      <c r="N15"/>
      <c r="O15" s="37"/>
      <c r="P15" s="31"/>
      <c r="Q15" s="39"/>
      <c r="R15"/>
      <c r="S15"/>
    </row>
    <row r="16" spans="8:20" s="1" customFormat="1" ht="41.25" customHeight="1" x14ac:dyDescent="0.2">
      <c r="K16" s="459" t="s">
        <v>220</v>
      </c>
      <c r="L16" s="466"/>
      <c r="M16" s="524"/>
      <c r="N16"/>
      <c r="O16" s="37"/>
      <c r="P16" s="31"/>
      <c r="Q16" s="39"/>
      <c r="R16"/>
      <c r="S16"/>
    </row>
    <row r="17" spans="7:19" s="1" customFormat="1" ht="20.100000000000001" customHeight="1" x14ac:dyDescent="0.2">
      <c r="M17" s="44"/>
      <c r="N17"/>
      <c r="O17" s="37"/>
      <c r="P17" s="31"/>
      <c r="Q17" s="39"/>
      <c r="R17"/>
      <c r="S17"/>
    </row>
    <row r="18" spans="7:19" s="1" customFormat="1" ht="41.25" customHeight="1" x14ac:dyDescent="0.2">
      <c r="G18" s="457"/>
      <c r="H18" s="531"/>
      <c r="I18" s="457"/>
      <c r="J18" s="531"/>
      <c r="K18" s="533" t="s">
        <v>221</v>
      </c>
      <c r="L18" s="466"/>
      <c r="M18" s="524"/>
      <c r="N18"/>
      <c r="O18" s="37"/>
      <c r="P18" s="31"/>
      <c r="Q18" s="39"/>
      <c r="R18"/>
      <c r="S18"/>
    </row>
    <row r="19" spans="7:19" s="1" customFormat="1" ht="20.100000000000001" customHeight="1" x14ac:dyDescent="0.2">
      <c r="M19" s="44"/>
      <c r="N19"/>
      <c r="O19" s="37"/>
      <c r="P19" s="31"/>
      <c r="Q19" s="39"/>
      <c r="R19"/>
      <c r="S19"/>
    </row>
    <row r="20" spans="7:19" s="1" customFormat="1" ht="41.25" customHeight="1" x14ac:dyDescent="0.2">
      <c r="J20" s="46"/>
      <c r="K20" s="534" t="s">
        <v>86</v>
      </c>
      <c r="L20" s="466"/>
      <c r="M20" s="524"/>
      <c r="N20"/>
      <c r="O20" s="37"/>
      <c r="P20" s="31"/>
      <c r="Q20" s="39"/>
      <c r="R20"/>
      <c r="S20"/>
    </row>
    <row r="21" spans="7:19" s="1" customFormat="1" ht="20.100000000000001" customHeight="1" x14ac:dyDescent="0.2">
      <c r="J21" s="46"/>
      <c r="K21" s="33"/>
      <c r="L21" s="161"/>
      <c r="M21" s="44"/>
      <c r="N21"/>
      <c r="O21" s="37"/>
      <c r="P21" s="31"/>
      <c r="Q21" s="39"/>
      <c r="R21"/>
      <c r="S21"/>
    </row>
    <row r="22" spans="7:19" s="1" customFormat="1" ht="41.25" customHeight="1" x14ac:dyDescent="0.2">
      <c r="H22" s="29"/>
      <c r="I22" s="502" t="s">
        <v>223</v>
      </c>
      <c r="J22" s="530"/>
      <c r="K22" s="33"/>
      <c r="L22" s="161"/>
      <c r="M22" s="44"/>
      <c r="N22"/>
      <c r="O22" s="37"/>
      <c r="P22" s="31"/>
      <c r="Q22" s="39"/>
      <c r="R22"/>
      <c r="S22"/>
    </row>
    <row r="23" spans="7:19" s="1" customFormat="1" ht="20.100000000000001" customHeight="1" x14ac:dyDescent="0.2">
      <c r="H23" s="29"/>
      <c r="I23" s="33"/>
      <c r="J23" s="46"/>
      <c r="K23" s="33"/>
      <c r="L23" s="161"/>
      <c r="M23" s="44"/>
      <c r="N23"/>
      <c r="O23" s="37"/>
      <c r="P23" s="31"/>
      <c r="Q23" s="39"/>
      <c r="R23"/>
      <c r="S23"/>
    </row>
    <row r="24" spans="7:19" s="1" customFormat="1" ht="41.25" customHeight="1" x14ac:dyDescent="0.2">
      <c r="G24" s="532" t="s">
        <v>222</v>
      </c>
      <c r="H24" s="496"/>
      <c r="I24" s="33"/>
      <c r="J24" s="46"/>
      <c r="K24" s="33"/>
      <c r="L24" s="161"/>
      <c r="M24" s="44"/>
      <c r="N24"/>
      <c r="O24" s="37"/>
      <c r="P24" s="31"/>
      <c r="Q24" s="39"/>
      <c r="R24"/>
      <c r="S24"/>
    </row>
    <row r="25" spans="7:19" s="1" customFormat="1" ht="20.100000000000001" customHeight="1" x14ac:dyDescent="0.2">
      <c r="H25" s="29"/>
      <c r="I25" s="33"/>
      <c r="J25" s="46"/>
      <c r="K25" s="33"/>
      <c r="L25" s="161"/>
      <c r="M25" s="44"/>
      <c r="N25"/>
      <c r="O25" s="37"/>
      <c r="P25" s="31"/>
      <c r="Q25" s="39"/>
      <c r="R25"/>
      <c r="S25"/>
    </row>
    <row r="26" spans="7:19" s="1" customFormat="1" ht="41.25" customHeight="1" x14ac:dyDescent="0.2">
      <c r="H26" s="29"/>
      <c r="I26" s="50" t="s">
        <v>224</v>
      </c>
      <c r="J26" s="46"/>
      <c r="K26" s="33"/>
      <c r="L26" s="161"/>
      <c r="M26" s="44"/>
      <c r="N26"/>
      <c r="O26" s="37"/>
      <c r="P26" s="31"/>
      <c r="Q26" s="39"/>
      <c r="R26"/>
      <c r="S26"/>
    </row>
    <row r="27" spans="7:19" s="1" customFormat="1" ht="20.100000000000001" customHeight="1" x14ac:dyDescent="0.2">
      <c r="J27" s="46"/>
      <c r="M27" s="44"/>
      <c r="N27"/>
      <c r="O27" s="37"/>
      <c r="P27" s="31"/>
      <c r="Q27" s="39"/>
      <c r="R27"/>
      <c r="S27"/>
    </row>
    <row r="28" spans="7:19" s="1" customFormat="1" ht="41.25" customHeight="1" x14ac:dyDescent="0.2">
      <c r="J28" s="46"/>
      <c r="K28" s="459" t="s">
        <v>222</v>
      </c>
      <c r="L28" s="466"/>
      <c r="M28" s="44"/>
      <c r="N28"/>
      <c r="O28" s="37"/>
      <c r="P28" s="31"/>
      <c r="Q28" s="39"/>
      <c r="R28"/>
      <c r="S28"/>
    </row>
    <row r="29" spans="7:19" s="1" customFormat="1" ht="20.100000000000001" customHeight="1" x14ac:dyDescent="0.2">
      <c r="M29" s="44"/>
      <c r="N29"/>
      <c r="O29" s="37"/>
      <c r="P29" s="31"/>
      <c r="Q29" s="39"/>
      <c r="R29"/>
      <c r="S29"/>
    </row>
    <row r="30" spans="7:19" s="1" customFormat="1" ht="41.25" customHeight="1" x14ac:dyDescent="0.2">
      <c r="J30"/>
      <c r="K30" s="459" t="s">
        <v>87</v>
      </c>
      <c r="L30" s="466"/>
      <c r="M30" s="524"/>
      <c r="N30"/>
      <c r="O30" s="37"/>
      <c r="P30" s="31"/>
      <c r="Q30" s="39"/>
      <c r="R30"/>
      <c r="S30"/>
    </row>
    <row r="31" spans="7:19" s="1" customFormat="1" ht="20.100000000000001" customHeight="1" x14ac:dyDescent="0.2">
      <c r="J31"/>
      <c r="M31" s="44"/>
      <c r="N31"/>
      <c r="O31" s="37"/>
      <c r="P31" s="31"/>
      <c r="Q31" s="39"/>
      <c r="R31"/>
      <c r="S31"/>
    </row>
    <row r="32" spans="7:19" s="1" customFormat="1" ht="41.25" customHeight="1" x14ac:dyDescent="0.2">
      <c r="K32" s="459" t="s">
        <v>225</v>
      </c>
      <c r="L32" s="466"/>
      <c r="M32" s="524"/>
      <c r="N32"/>
      <c r="O32" s="37"/>
      <c r="P32" s="31"/>
      <c r="Q32" s="39"/>
      <c r="R32"/>
      <c r="S32"/>
    </row>
    <row r="33" spans="4:19" s="1" customFormat="1" ht="20.100000000000001" customHeight="1" x14ac:dyDescent="0.2">
      <c r="M33" s="44"/>
      <c r="N33"/>
      <c r="O33" s="37"/>
      <c r="P33" s="31"/>
      <c r="Q33" s="39"/>
      <c r="R33"/>
      <c r="S33"/>
    </row>
    <row r="34" spans="4:19" s="1" customFormat="1" ht="41.25" customHeight="1" x14ac:dyDescent="0.2">
      <c r="K34" s="459" t="s">
        <v>226</v>
      </c>
      <c r="L34" s="466"/>
      <c r="M34" s="524"/>
      <c r="N34"/>
      <c r="O34" s="37"/>
      <c r="P34" s="31"/>
      <c r="Q34" s="39"/>
      <c r="R34"/>
      <c r="S34"/>
    </row>
    <row r="35" spans="4:19" s="1" customFormat="1" ht="20.100000000000001" customHeight="1" x14ac:dyDescent="0.2">
      <c r="M35" s="44"/>
      <c r="N35"/>
      <c r="O35" s="37"/>
      <c r="P35" s="31"/>
      <c r="Q35" s="39"/>
      <c r="R35"/>
      <c r="S35"/>
    </row>
    <row r="36" spans="4:19" s="1" customFormat="1" ht="41.25" customHeight="1" x14ac:dyDescent="0.2">
      <c r="K36" s="459" t="s">
        <v>227</v>
      </c>
      <c r="L36" s="466"/>
      <c r="M36" s="524"/>
      <c r="N36"/>
      <c r="O36" s="37"/>
      <c r="P36" s="31"/>
      <c r="Q36" s="39"/>
      <c r="R36"/>
      <c r="S36"/>
    </row>
    <row r="37" spans="4:19" s="1" customFormat="1" ht="20.100000000000001" customHeight="1" x14ac:dyDescent="0.2">
      <c r="M37" s="44"/>
      <c r="N37"/>
      <c r="O37" s="37"/>
      <c r="P37" s="31"/>
      <c r="Q37" s="39"/>
      <c r="R37"/>
      <c r="S37"/>
    </row>
    <row r="38" spans="4:19" s="1" customFormat="1" ht="41.25" customHeight="1" x14ac:dyDescent="0.2">
      <c r="K38" s="459" t="s">
        <v>228</v>
      </c>
      <c r="L38" s="466"/>
      <c r="M38" s="524"/>
      <c r="N38"/>
      <c r="O38" s="37"/>
      <c r="P38" s="31"/>
      <c r="Q38" s="39"/>
      <c r="R38"/>
      <c r="S38"/>
    </row>
    <row r="39" spans="4:19" s="1" customFormat="1" ht="20.100000000000001" customHeight="1" x14ac:dyDescent="0.2">
      <c r="M39" s="44"/>
      <c r="N39"/>
      <c r="O39" s="37"/>
      <c r="P39" s="31"/>
      <c r="Q39" s="39"/>
      <c r="R39"/>
      <c r="S39"/>
    </row>
    <row r="40" spans="4:19" s="1" customFormat="1" ht="41.25" customHeight="1" x14ac:dyDescent="0.2">
      <c r="K40" s="459" t="s">
        <v>229</v>
      </c>
      <c r="L40" s="466"/>
      <c r="M40" s="524"/>
      <c r="N40"/>
      <c r="O40" s="37"/>
      <c r="P40" s="31"/>
      <c r="Q40" s="39"/>
      <c r="R40"/>
      <c r="S40"/>
    </row>
    <row r="41" spans="4:19" s="1" customFormat="1" ht="20.100000000000001" customHeight="1" x14ac:dyDescent="0.2">
      <c r="M41" s="44"/>
      <c r="N41"/>
      <c r="O41" s="37"/>
      <c r="P41" s="31"/>
      <c r="Q41" s="39"/>
      <c r="R41"/>
      <c r="S41"/>
    </row>
    <row r="42" spans="4:19" s="1" customFormat="1" ht="41.25" customHeight="1" x14ac:dyDescent="0.2">
      <c r="J42" s="53"/>
      <c r="K42" s="459" t="s">
        <v>230</v>
      </c>
      <c r="L42" s="466"/>
      <c r="M42" s="524"/>
      <c r="N42"/>
      <c r="O42" s="37"/>
      <c r="P42" s="31"/>
      <c r="Q42" s="39"/>
      <c r="R42"/>
      <c r="S42"/>
    </row>
    <row r="43" spans="4:19" s="1" customFormat="1" ht="20.100000000000001" customHeight="1" x14ac:dyDescent="0.2">
      <c r="J43" s="53"/>
      <c r="K43" s="33"/>
      <c r="L43" s="161"/>
      <c r="M43" s="163"/>
      <c r="N43"/>
      <c r="O43" s="37"/>
      <c r="P43" s="31"/>
      <c r="Q43" s="39"/>
      <c r="R43"/>
      <c r="S43"/>
    </row>
    <row r="44" spans="4:19" s="1" customFormat="1" ht="41.25" customHeight="1" x14ac:dyDescent="0.2">
      <c r="H44" s="37"/>
      <c r="I44" s="502" t="s">
        <v>88</v>
      </c>
      <c r="J44" s="496"/>
      <c r="K44" s="33"/>
      <c r="L44" s="161"/>
      <c r="M44" s="163"/>
      <c r="N44"/>
      <c r="O44" s="37"/>
      <c r="P44" s="31"/>
      <c r="Q44" s="39"/>
      <c r="R44"/>
      <c r="S44"/>
    </row>
    <row r="45" spans="4:19" s="1" customFormat="1" ht="41.25" customHeight="1" x14ac:dyDescent="0.2">
      <c r="F45" s="29"/>
      <c r="G45" s="159" t="s">
        <v>237</v>
      </c>
      <c r="H45" s="37"/>
      <c r="J45" s="53"/>
      <c r="K45" s="33"/>
      <c r="L45" s="161"/>
      <c r="M45" s="163"/>
      <c r="N45"/>
      <c r="O45" s="37"/>
      <c r="P45" s="31"/>
      <c r="Q45" s="39"/>
      <c r="R45"/>
      <c r="S45"/>
    </row>
    <row r="46" spans="4:19" s="1" customFormat="1" ht="20.100000000000001" customHeight="1" x14ac:dyDescent="0.2">
      <c r="F46" s="29"/>
      <c r="H46" s="37"/>
      <c r="J46" s="53"/>
      <c r="K46" s="33"/>
      <c r="L46" s="161"/>
      <c r="M46" s="163"/>
      <c r="N46"/>
      <c r="O46" s="37"/>
      <c r="P46" s="31"/>
      <c r="Q46" s="39"/>
      <c r="R46"/>
      <c r="S46"/>
    </row>
    <row r="47" spans="4:19" s="1" customFormat="1" ht="41.25" customHeight="1" x14ac:dyDescent="0.2">
      <c r="D47" s="525" t="s">
        <v>233</v>
      </c>
      <c r="E47" s="496"/>
      <c r="F47" s="526"/>
      <c r="G47" s="164"/>
      <c r="H47" s="37"/>
      <c r="J47" s="53"/>
      <c r="K47" s="33"/>
      <c r="L47" s="161"/>
      <c r="M47" s="163"/>
      <c r="N47"/>
      <c r="O47" s="37"/>
      <c r="P47" s="31"/>
      <c r="Q47" s="39"/>
      <c r="R47"/>
      <c r="S47"/>
    </row>
    <row r="48" spans="4:19" s="1" customFormat="1" ht="20.100000000000001" customHeight="1" x14ac:dyDescent="0.2">
      <c r="F48" s="29"/>
      <c r="H48" s="37"/>
      <c r="J48" s="53"/>
      <c r="K48" s="33"/>
      <c r="L48" s="161"/>
      <c r="M48" s="163"/>
      <c r="N48"/>
      <c r="O48" s="37"/>
      <c r="P48" s="31"/>
      <c r="Q48" s="39"/>
      <c r="R48"/>
      <c r="S48"/>
    </row>
    <row r="49" spans="4:19" s="1" customFormat="1" ht="41.25" customHeight="1" x14ac:dyDescent="0.2">
      <c r="D49" s="525" t="s">
        <v>234</v>
      </c>
      <c r="E49" s="496"/>
      <c r="F49" s="526"/>
      <c r="H49" s="37"/>
      <c r="J49" s="53"/>
      <c r="K49" s="33"/>
      <c r="L49" s="161"/>
      <c r="M49" s="163"/>
      <c r="N49"/>
      <c r="O49" s="37"/>
      <c r="P49" s="31"/>
      <c r="Q49" s="39"/>
      <c r="R49"/>
      <c r="S49"/>
    </row>
    <row r="50" spans="4:19" s="1" customFormat="1" ht="20.100000000000001" customHeight="1" x14ac:dyDescent="0.2">
      <c r="D50" s="164"/>
      <c r="E50" s="164"/>
      <c r="F50" s="167"/>
      <c r="H50" s="37"/>
      <c r="J50" s="53"/>
      <c r="K50" s="33"/>
      <c r="L50" s="161"/>
      <c r="M50" s="163"/>
      <c r="N50"/>
      <c r="O50" s="37"/>
      <c r="P50" s="31"/>
      <c r="Q50" s="39"/>
      <c r="R50"/>
      <c r="S50"/>
    </row>
    <row r="51" spans="4:19" s="1" customFormat="1" ht="41.25" customHeight="1" x14ac:dyDescent="0.2">
      <c r="D51" s="525" t="s">
        <v>235</v>
      </c>
      <c r="E51" s="496"/>
      <c r="F51" s="526"/>
      <c r="H51" s="37"/>
      <c r="J51" s="53"/>
      <c r="K51" s="33"/>
      <c r="L51" s="161"/>
      <c r="M51" s="163"/>
      <c r="N51"/>
      <c r="O51" s="37"/>
      <c r="P51" s="31"/>
      <c r="Q51" s="39"/>
      <c r="R51"/>
      <c r="S51"/>
    </row>
    <row r="52" spans="4:19" s="1" customFormat="1" ht="20.100000000000001" customHeight="1" x14ac:dyDescent="0.2">
      <c r="D52" s="164"/>
      <c r="E52" s="164"/>
      <c r="F52" s="167"/>
      <c r="H52" s="37"/>
      <c r="J52" s="53"/>
      <c r="K52" s="33"/>
      <c r="L52" s="161"/>
      <c r="M52" s="163"/>
      <c r="N52"/>
      <c r="O52" s="37"/>
      <c r="P52" s="31"/>
      <c r="Q52" s="39"/>
      <c r="R52"/>
      <c r="S52"/>
    </row>
    <row r="53" spans="4:19" s="1" customFormat="1" ht="41.25" customHeight="1" x14ac:dyDescent="0.2">
      <c r="D53" s="525" t="s">
        <v>236</v>
      </c>
      <c r="E53" s="496"/>
      <c r="F53" s="526"/>
      <c r="H53" s="37"/>
      <c r="J53" s="53"/>
      <c r="M53" s="44"/>
      <c r="N53"/>
      <c r="O53" s="37"/>
      <c r="P53" s="31"/>
      <c r="Q53" s="39"/>
      <c r="R53"/>
      <c r="S53"/>
    </row>
    <row r="54" spans="4:19" s="1" customFormat="1" ht="20.100000000000001" customHeight="1" x14ac:dyDescent="0.2">
      <c r="D54" s="164"/>
      <c r="E54" s="164"/>
      <c r="F54" s="167"/>
      <c r="H54" s="37"/>
      <c r="J54" s="53"/>
      <c r="M54" s="44"/>
      <c r="N54"/>
      <c r="O54" s="37"/>
      <c r="P54" s="31"/>
      <c r="Q54" s="39"/>
      <c r="R54"/>
      <c r="S54"/>
    </row>
    <row r="55" spans="4:19" s="1" customFormat="1" ht="41.25" customHeight="1" x14ac:dyDescent="0.2">
      <c r="D55" s="164"/>
      <c r="E55" s="165"/>
      <c r="F55" s="168"/>
      <c r="G55" s="522" t="s">
        <v>232</v>
      </c>
      <c r="H55" s="496"/>
      <c r="J55" s="53"/>
      <c r="M55" s="44"/>
      <c r="N55"/>
      <c r="O55" s="37"/>
      <c r="P55" s="31"/>
      <c r="Q55" s="39"/>
      <c r="R55"/>
      <c r="S55"/>
    </row>
    <row r="56" spans="4:19" s="1" customFormat="1" ht="20.100000000000001" customHeight="1" x14ac:dyDescent="0.2">
      <c r="D56" s="164"/>
      <c r="E56" s="165"/>
      <c r="F56" s="166"/>
      <c r="H56" s="37"/>
      <c r="J56" s="53"/>
      <c r="M56" s="44"/>
      <c r="N56"/>
      <c r="O56" s="37"/>
      <c r="P56" s="31"/>
      <c r="Q56" s="39"/>
      <c r="R56"/>
      <c r="S56"/>
    </row>
    <row r="57" spans="4:19" s="1" customFormat="1" ht="41.25" customHeight="1" x14ac:dyDescent="0.2">
      <c r="D57" s="164"/>
      <c r="E57" s="165"/>
      <c r="F57" s="168"/>
      <c r="G57" s="159" t="s">
        <v>238</v>
      </c>
      <c r="H57" s="37"/>
      <c r="J57" s="53"/>
      <c r="M57" s="44"/>
      <c r="N57"/>
      <c r="O57" s="37"/>
      <c r="P57" s="31"/>
      <c r="Q57" s="39"/>
      <c r="R57"/>
      <c r="S57"/>
    </row>
    <row r="58" spans="4:19" s="1" customFormat="1" ht="20.100000000000001" customHeight="1" x14ac:dyDescent="0.2">
      <c r="D58" s="164"/>
      <c r="E58" s="164"/>
      <c r="F58" s="166"/>
      <c r="G58" s="138"/>
      <c r="H58" s="37"/>
      <c r="J58" s="53"/>
      <c r="M58" s="44"/>
      <c r="N58"/>
      <c r="O58" s="37"/>
      <c r="P58" s="31"/>
      <c r="Q58" s="39"/>
      <c r="R58"/>
      <c r="S58"/>
    </row>
    <row r="59" spans="4:19" s="1" customFormat="1" ht="41.25" customHeight="1" x14ac:dyDescent="0.2">
      <c r="D59" s="164"/>
      <c r="E59" s="164"/>
      <c r="F59" s="167"/>
      <c r="G59" s="529" t="s">
        <v>88</v>
      </c>
      <c r="H59" s="522"/>
      <c r="J59" s="53"/>
      <c r="M59" s="44"/>
      <c r="N59"/>
      <c r="O59" s="37"/>
      <c r="P59" s="31"/>
      <c r="Q59" s="39"/>
      <c r="R59"/>
      <c r="S59"/>
    </row>
    <row r="60" spans="4:19" s="1" customFormat="1" ht="20.100000000000001" customHeight="1" x14ac:dyDescent="0.2">
      <c r="D60" s="164"/>
      <c r="E60" s="164"/>
      <c r="F60" s="167"/>
      <c r="G60" s="138"/>
      <c r="H60" s="37"/>
      <c r="J60" s="53"/>
      <c r="M60" s="44"/>
      <c r="N60"/>
      <c r="O60" s="37"/>
      <c r="P60" s="31"/>
      <c r="Q60" s="39"/>
      <c r="R60"/>
      <c r="S60"/>
    </row>
    <row r="61" spans="4:19" s="1" customFormat="1" ht="41.25" customHeight="1" x14ac:dyDescent="0.2">
      <c r="D61" s="525" t="s">
        <v>240</v>
      </c>
      <c r="E61" s="496"/>
      <c r="F61" s="526"/>
      <c r="G61" s="138"/>
      <c r="H61" s="37"/>
      <c r="J61" s="53"/>
      <c r="M61" s="44"/>
      <c r="N61"/>
      <c r="O61" s="37"/>
      <c r="P61" s="31"/>
      <c r="Q61" s="39"/>
      <c r="R61"/>
      <c r="S61"/>
    </row>
    <row r="62" spans="4:19" s="1" customFormat="1" ht="20.100000000000001" customHeight="1" x14ac:dyDescent="0.2">
      <c r="D62" s="164"/>
      <c r="E62" s="164"/>
      <c r="F62" s="167"/>
      <c r="G62" s="138"/>
      <c r="H62" s="37"/>
      <c r="J62" s="53"/>
      <c r="M62" s="44"/>
      <c r="N62"/>
      <c r="O62" s="37"/>
      <c r="P62" s="31"/>
      <c r="Q62" s="39"/>
      <c r="R62"/>
      <c r="S62"/>
    </row>
    <row r="63" spans="4:19" s="1" customFormat="1" ht="41.25" customHeight="1" x14ac:dyDescent="0.2">
      <c r="D63" s="525" t="s">
        <v>241</v>
      </c>
      <c r="E63" s="496"/>
      <c r="F63" s="526"/>
      <c r="G63" s="138"/>
      <c r="H63" s="37"/>
      <c r="J63" s="53"/>
      <c r="M63" s="44"/>
      <c r="N63"/>
      <c r="O63" s="37"/>
      <c r="P63" s="31"/>
      <c r="Q63" s="39"/>
      <c r="R63"/>
      <c r="S63"/>
    </row>
    <row r="64" spans="4:19" s="1" customFormat="1" ht="20.100000000000001" customHeight="1" x14ac:dyDescent="0.2">
      <c r="D64" s="164"/>
      <c r="E64" s="164"/>
      <c r="F64" s="167"/>
      <c r="G64" s="138"/>
      <c r="H64" s="37"/>
      <c r="J64" s="53"/>
      <c r="M64" s="44"/>
      <c r="N64"/>
      <c r="O64" s="37"/>
      <c r="P64" s="31"/>
      <c r="Q64" s="39"/>
      <c r="R64"/>
      <c r="S64"/>
    </row>
    <row r="65" spans="4:19" s="1" customFormat="1" ht="41.25" customHeight="1" x14ac:dyDescent="0.2">
      <c r="D65" s="164"/>
      <c r="E65" s="164"/>
      <c r="F65" s="167"/>
      <c r="G65" s="159" t="s">
        <v>239</v>
      </c>
      <c r="H65" s="37"/>
      <c r="J65" s="53"/>
      <c r="M65" s="44"/>
      <c r="N65"/>
      <c r="O65" s="37"/>
      <c r="P65" s="31"/>
      <c r="Q65" s="39"/>
      <c r="R65"/>
      <c r="S65"/>
    </row>
    <row r="66" spans="4:19" s="1" customFormat="1" ht="20.100000000000001" customHeight="1" x14ac:dyDescent="0.2">
      <c r="D66" s="164"/>
      <c r="E66" s="164"/>
      <c r="F66" s="166"/>
      <c r="G66" s="138"/>
      <c r="H66" s="37"/>
      <c r="J66" s="53"/>
      <c r="M66" s="44"/>
      <c r="N66"/>
      <c r="O66" s="37"/>
      <c r="P66" s="31"/>
      <c r="Q66" s="39"/>
      <c r="R66"/>
      <c r="S66"/>
    </row>
    <row r="67" spans="4:19" s="1" customFormat="1" ht="41.25" customHeight="1" x14ac:dyDescent="0.2">
      <c r="G67" s="170" t="s">
        <v>244</v>
      </c>
      <c r="H67" s="37"/>
      <c r="J67" s="53"/>
      <c r="K67" s="33"/>
      <c r="L67" s="161"/>
      <c r="M67" s="44"/>
      <c r="N67"/>
      <c r="O67" s="37"/>
      <c r="P67" s="31"/>
      <c r="Q67" s="39"/>
      <c r="R67"/>
      <c r="S67"/>
    </row>
    <row r="68" spans="4:19" s="1" customFormat="1" ht="20.100000000000001" customHeight="1" x14ac:dyDescent="0.2">
      <c r="G68" s="169"/>
      <c r="H68" s="37"/>
      <c r="J68" s="53"/>
      <c r="M68" s="44"/>
      <c r="N68"/>
      <c r="O68" s="37"/>
      <c r="P68" s="31"/>
      <c r="Q68" s="39"/>
      <c r="R68"/>
      <c r="S68"/>
    </row>
    <row r="69" spans="4:19" s="1" customFormat="1" ht="41.25" customHeight="1" x14ac:dyDescent="0.2">
      <c r="G69" s="529" t="s">
        <v>243</v>
      </c>
      <c r="H69" s="522"/>
      <c r="J69" s="53"/>
      <c r="M69" s="44"/>
      <c r="N69"/>
      <c r="O69" s="37"/>
      <c r="P69" s="31"/>
      <c r="Q69" s="39"/>
      <c r="R69"/>
      <c r="S69"/>
    </row>
    <row r="70" spans="4:19" s="1" customFormat="1" ht="20.100000000000001" customHeight="1" x14ac:dyDescent="0.2">
      <c r="H70" s="37"/>
      <c r="J70" s="53"/>
      <c r="M70" s="44"/>
      <c r="N70"/>
      <c r="O70" s="37"/>
      <c r="P70" s="31" t="s">
        <v>35</v>
      </c>
      <c r="Q70" s="39"/>
      <c r="R70"/>
      <c r="S70"/>
    </row>
    <row r="71" spans="4:19" s="1" customFormat="1" ht="41.25" customHeight="1" x14ac:dyDescent="0.2">
      <c r="F71" s="29"/>
      <c r="G71" s="522" t="s">
        <v>245</v>
      </c>
      <c r="H71" s="522"/>
      <c r="J71" s="53"/>
      <c r="M71" s="44"/>
      <c r="N71"/>
      <c r="O71" s="37"/>
      <c r="P71" s="31"/>
      <c r="Q71" s="39"/>
      <c r="R71"/>
      <c r="S71"/>
    </row>
    <row r="72" spans="4:19" s="1" customFormat="1" ht="20.100000000000001" customHeight="1" x14ac:dyDescent="0.2">
      <c r="F72" s="29"/>
      <c r="G72" s="138"/>
      <c r="H72" s="37"/>
      <c r="J72" s="53"/>
      <c r="M72" s="44"/>
      <c r="N72"/>
      <c r="O72" s="37"/>
      <c r="P72" s="31"/>
      <c r="Q72" s="39"/>
      <c r="R72"/>
      <c r="S72"/>
    </row>
    <row r="73" spans="4:19" s="1" customFormat="1" ht="41.25" customHeight="1" x14ac:dyDescent="0.2">
      <c r="D73" s="527" t="s">
        <v>246</v>
      </c>
      <c r="E73" s="527"/>
      <c r="F73" s="528"/>
      <c r="G73" s="138"/>
      <c r="H73" s="37"/>
      <c r="J73" s="53"/>
      <c r="M73" s="44"/>
      <c r="N73"/>
      <c r="O73" s="37"/>
      <c r="P73" s="31"/>
      <c r="Q73" s="39"/>
      <c r="R73"/>
      <c r="S73"/>
    </row>
    <row r="74" spans="4:19" s="1" customFormat="1" ht="20.100000000000001" customHeight="1" x14ac:dyDescent="0.2">
      <c r="F74" s="29"/>
      <c r="G74" s="138"/>
      <c r="H74" s="37"/>
      <c r="J74" s="53"/>
      <c r="M74" s="44"/>
      <c r="N74"/>
      <c r="O74" s="37"/>
      <c r="P74" s="31"/>
      <c r="Q74" s="39"/>
      <c r="R74"/>
      <c r="S74"/>
    </row>
    <row r="75" spans="4:19" s="1" customFormat="1" ht="41.25" customHeight="1" x14ac:dyDescent="0.2">
      <c r="D75" s="527" t="s">
        <v>247</v>
      </c>
      <c r="E75" s="527"/>
      <c r="F75" s="527"/>
      <c r="G75" s="138"/>
      <c r="H75" s="37"/>
      <c r="J75" s="53"/>
      <c r="M75" s="44"/>
      <c r="N75"/>
      <c r="O75" s="37"/>
      <c r="P75" s="31"/>
      <c r="Q75" s="39"/>
      <c r="R75"/>
      <c r="S75"/>
    </row>
    <row r="76" spans="4:19" s="1" customFormat="1" ht="20.100000000000001" customHeight="1" x14ac:dyDescent="0.2">
      <c r="F76" s="29"/>
      <c r="G76" s="138"/>
      <c r="H76" s="37"/>
      <c r="J76" s="53"/>
      <c r="M76" s="44"/>
      <c r="N76"/>
      <c r="O76" s="37"/>
      <c r="P76" s="31"/>
      <c r="Q76" s="39"/>
      <c r="R76"/>
      <c r="S76"/>
    </row>
    <row r="77" spans="4:19" s="1" customFormat="1" ht="41.25" customHeight="1" x14ac:dyDescent="0.2">
      <c r="F77" s="29"/>
      <c r="G77" s="159" t="s">
        <v>248</v>
      </c>
      <c r="H77" s="37"/>
      <c r="J77" s="53"/>
      <c r="M77" s="44"/>
      <c r="N77"/>
      <c r="O77" s="37"/>
      <c r="P77" s="31"/>
      <c r="Q77" s="39"/>
      <c r="R77"/>
      <c r="S77"/>
    </row>
    <row r="78" spans="4:19" s="1" customFormat="1" ht="20.100000000000001" customHeight="1" x14ac:dyDescent="0.2">
      <c r="G78" s="138"/>
      <c r="H78" s="37"/>
      <c r="J78" s="53"/>
      <c r="M78" s="44"/>
      <c r="N78"/>
      <c r="O78" s="37"/>
      <c r="P78" s="31"/>
      <c r="Q78" s="39"/>
      <c r="R78"/>
      <c r="S78"/>
    </row>
    <row r="79" spans="4:19" s="1" customFormat="1" ht="41.25" customHeight="1" x14ac:dyDescent="0.2">
      <c r="F79" s="29"/>
      <c r="G79" s="159" t="s">
        <v>249</v>
      </c>
      <c r="H79" s="37"/>
      <c r="J79" s="53"/>
      <c r="M79" s="44"/>
      <c r="N79"/>
      <c r="O79" s="37"/>
      <c r="P79" s="31"/>
      <c r="Q79" s="39"/>
      <c r="R79"/>
      <c r="S79"/>
    </row>
    <row r="80" spans="4:19" s="1" customFormat="1" ht="20.100000000000001" customHeight="1" x14ac:dyDescent="0.2">
      <c r="F80" s="29"/>
      <c r="G80" s="138"/>
      <c r="H80" s="37"/>
      <c r="J80" s="53"/>
      <c r="M80" s="44"/>
      <c r="N80"/>
      <c r="O80" s="37"/>
      <c r="P80" s="31"/>
      <c r="Q80" s="39"/>
      <c r="R80"/>
      <c r="S80"/>
    </row>
    <row r="81" spans="4:19" s="1" customFormat="1" ht="41.25" customHeight="1" x14ac:dyDescent="0.2">
      <c r="D81" s="527" t="s">
        <v>232</v>
      </c>
      <c r="E81" s="527"/>
      <c r="F81" s="527"/>
      <c r="G81" s="138"/>
      <c r="H81" s="37"/>
      <c r="J81" s="53"/>
      <c r="M81" s="44"/>
      <c r="N81"/>
      <c r="O81" s="37"/>
      <c r="P81" s="31"/>
      <c r="Q81" s="39"/>
      <c r="R81"/>
      <c r="S81"/>
    </row>
    <row r="82" spans="4:19" s="1" customFormat="1" ht="20.100000000000001" customHeight="1" x14ac:dyDescent="0.2">
      <c r="F82" s="29"/>
      <c r="G82" s="138"/>
      <c r="H82" s="37"/>
      <c r="J82" s="53"/>
      <c r="M82" s="44"/>
      <c r="N82"/>
      <c r="O82" s="37"/>
      <c r="P82" s="31"/>
      <c r="Q82" s="39"/>
      <c r="R82"/>
      <c r="S82"/>
    </row>
    <row r="83" spans="4:19" s="1" customFormat="1" ht="41.25" customHeight="1" x14ac:dyDescent="0.2">
      <c r="F83" s="29"/>
      <c r="G83" s="522" t="s">
        <v>250</v>
      </c>
      <c r="H83" s="522"/>
      <c r="J83" s="53"/>
      <c r="M83" s="44"/>
      <c r="N83"/>
      <c r="O83" s="37"/>
      <c r="P83" s="31"/>
      <c r="Q83" s="39"/>
      <c r="R83"/>
      <c r="S83"/>
    </row>
    <row r="84" spans="4:19" s="1" customFormat="1" ht="20.100000000000001" customHeight="1" x14ac:dyDescent="0.2">
      <c r="G84" s="138"/>
      <c r="H84" s="37"/>
      <c r="J84" s="53"/>
      <c r="M84" s="44"/>
      <c r="N84"/>
      <c r="O84" s="37"/>
      <c r="P84" s="31"/>
      <c r="Q84" s="39"/>
      <c r="R84"/>
      <c r="S84"/>
    </row>
    <row r="85" spans="4:19" s="1" customFormat="1" ht="41.25" customHeight="1" x14ac:dyDescent="0.2">
      <c r="G85" s="138"/>
      <c r="H85" s="37"/>
      <c r="I85" s="50" t="s">
        <v>242</v>
      </c>
      <c r="J85" s="53"/>
      <c r="M85" s="44"/>
      <c r="N85"/>
      <c r="O85" s="37"/>
      <c r="P85" s="31"/>
      <c r="Q85" s="39"/>
      <c r="R85"/>
      <c r="S85"/>
    </row>
    <row r="86" spans="4:19" s="1" customFormat="1" ht="41.25" customHeight="1" x14ac:dyDescent="0.2">
      <c r="G86" s="138"/>
      <c r="H86"/>
      <c r="J86" s="53"/>
      <c r="K86" s="33"/>
      <c r="L86" s="161"/>
      <c r="M86" s="44"/>
      <c r="N86"/>
      <c r="O86" s="37"/>
      <c r="P86" s="31"/>
      <c r="Q86" s="39"/>
      <c r="R86"/>
      <c r="S86"/>
    </row>
    <row r="87" spans="4:19" s="1" customFormat="1" ht="41.25" customHeight="1" x14ac:dyDescent="0.2">
      <c r="G87" s="138"/>
      <c r="H87" s="37"/>
      <c r="I87" s="50" t="s">
        <v>233</v>
      </c>
      <c r="J87" s="53"/>
      <c r="K87" s="33"/>
      <c r="L87" s="161"/>
      <c r="M87" s="44"/>
      <c r="N87"/>
      <c r="O87" s="37"/>
      <c r="P87" s="31"/>
      <c r="Q87" s="39"/>
      <c r="R87"/>
      <c r="S87"/>
    </row>
    <row r="88" spans="4:19" s="1" customFormat="1" ht="20.100000000000001" customHeight="1" x14ac:dyDescent="0.2">
      <c r="G88" s="138"/>
      <c r="H88" s="37"/>
      <c r="J88" s="53"/>
      <c r="K88" s="33"/>
      <c r="L88" s="161"/>
      <c r="M88" s="44"/>
      <c r="N88"/>
      <c r="O88" s="37"/>
      <c r="P88" s="31"/>
      <c r="Q88" s="39"/>
      <c r="R88"/>
      <c r="S88"/>
    </row>
    <row r="89" spans="4:19" s="1" customFormat="1" ht="41.25" customHeight="1" x14ac:dyDescent="0.2">
      <c r="G89" s="522" t="s">
        <v>252</v>
      </c>
      <c r="H89" s="522"/>
      <c r="J89" s="53"/>
      <c r="K89" s="33"/>
      <c r="L89" s="161"/>
      <c r="M89" s="44"/>
      <c r="N89"/>
      <c r="O89" s="37"/>
      <c r="P89" s="31"/>
      <c r="Q89" s="39"/>
      <c r="R89"/>
      <c r="S89"/>
    </row>
    <row r="90" spans="4:19" s="1" customFormat="1" ht="20.100000000000001" customHeight="1" x14ac:dyDescent="0.2">
      <c r="G90" s="138"/>
      <c r="H90" s="37"/>
      <c r="J90" s="53"/>
      <c r="K90" s="33"/>
      <c r="L90" s="161"/>
      <c r="M90" s="44"/>
      <c r="N90"/>
      <c r="O90" s="37"/>
      <c r="P90" s="31"/>
      <c r="Q90" s="39"/>
      <c r="R90"/>
      <c r="S90"/>
    </row>
    <row r="91" spans="4:19" s="1" customFormat="1" ht="41.25" customHeight="1" x14ac:dyDescent="0.2">
      <c r="G91" s="522" t="s">
        <v>253</v>
      </c>
      <c r="H91" s="522"/>
      <c r="J91" s="53"/>
      <c r="K91" s="33"/>
      <c r="L91" s="161"/>
      <c r="M91" s="44"/>
      <c r="N91"/>
      <c r="O91" s="37"/>
      <c r="P91" s="31"/>
      <c r="Q91" s="39"/>
      <c r="R91"/>
      <c r="S91"/>
    </row>
    <row r="92" spans="4:19" s="1" customFormat="1" ht="20.100000000000001" customHeight="1" x14ac:dyDescent="0.2">
      <c r="G92" s="138"/>
      <c r="H92" s="37"/>
      <c r="J92" s="53"/>
      <c r="K92" s="33"/>
      <c r="L92" s="161"/>
      <c r="M92" s="44"/>
      <c r="N92"/>
      <c r="O92" s="37"/>
      <c r="P92" s="31"/>
      <c r="Q92" s="39"/>
      <c r="R92"/>
      <c r="S92"/>
    </row>
    <row r="93" spans="4:19" s="1" customFormat="1" ht="41.25" customHeight="1" x14ac:dyDescent="0.2">
      <c r="G93" s="138"/>
      <c r="H93" s="37"/>
      <c r="I93" s="475" t="s">
        <v>251</v>
      </c>
      <c r="J93" s="508"/>
      <c r="K93" s="33"/>
      <c r="L93" s="161"/>
      <c r="M93" s="44"/>
      <c r="N93"/>
      <c r="O93" s="37"/>
      <c r="P93" s="31"/>
      <c r="Q93" s="39"/>
      <c r="R93"/>
      <c r="S93"/>
    </row>
    <row r="94" spans="4:19" s="1" customFormat="1" ht="20.100000000000001" customHeight="1" x14ac:dyDescent="0.2">
      <c r="G94" s="138"/>
      <c r="H94"/>
      <c r="J94" s="53"/>
      <c r="K94" s="33"/>
      <c r="L94" s="161"/>
      <c r="M94" s="44"/>
      <c r="N94"/>
      <c r="O94" s="37"/>
      <c r="P94" s="31"/>
      <c r="Q94" s="39"/>
      <c r="R94"/>
      <c r="S94"/>
    </row>
    <row r="95" spans="4:19" s="1" customFormat="1" ht="41.25" customHeight="1" x14ac:dyDescent="0.2">
      <c r="G95" s="138"/>
      <c r="H95" s="37"/>
      <c r="I95" s="502" t="s">
        <v>89</v>
      </c>
      <c r="J95" s="496"/>
      <c r="K95" s="33"/>
      <c r="L95" s="161"/>
      <c r="M95" s="44"/>
      <c r="N95"/>
      <c r="O95" s="37"/>
      <c r="P95" s="31"/>
      <c r="Q95" s="39"/>
      <c r="R95"/>
      <c r="S95"/>
    </row>
    <row r="96" spans="4:19" s="1" customFormat="1" ht="20.100000000000001" customHeight="1" x14ac:dyDescent="0.2">
      <c r="G96" s="138"/>
      <c r="H96" s="37"/>
      <c r="I96" s="33"/>
      <c r="J96" s="53"/>
      <c r="K96" s="33"/>
      <c r="L96" s="161"/>
      <c r="M96" s="44"/>
      <c r="N96"/>
      <c r="O96" s="37"/>
      <c r="P96" s="31"/>
      <c r="Q96" s="39"/>
      <c r="R96"/>
      <c r="S96"/>
    </row>
    <row r="97" spans="6:19" s="1" customFormat="1" ht="41.25" customHeight="1" x14ac:dyDescent="0.2">
      <c r="G97" s="522" t="s">
        <v>254</v>
      </c>
      <c r="H97" s="522"/>
      <c r="I97" s="33"/>
      <c r="J97" s="53"/>
      <c r="K97" s="33"/>
      <c r="L97" s="161"/>
      <c r="M97" s="44"/>
      <c r="N97"/>
      <c r="O97" s="37"/>
      <c r="P97" s="31"/>
      <c r="Q97" s="39"/>
      <c r="R97"/>
      <c r="S97"/>
    </row>
    <row r="98" spans="6:19" s="1" customFormat="1" ht="20.100000000000001" customHeight="1" x14ac:dyDescent="0.2">
      <c r="G98" s="138"/>
      <c r="H98" s="37"/>
      <c r="I98" s="33"/>
      <c r="J98" s="53"/>
      <c r="K98" s="33"/>
      <c r="L98" s="161"/>
      <c r="M98" s="44"/>
      <c r="N98"/>
      <c r="O98" s="37"/>
      <c r="P98" s="31"/>
      <c r="Q98" s="39"/>
      <c r="R98"/>
      <c r="S98"/>
    </row>
    <row r="99" spans="6:19" s="1" customFormat="1" ht="41.25" customHeight="1" x14ac:dyDescent="0.2">
      <c r="G99" s="138"/>
      <c r="H99" s="37"/>
      <c r="I99" s="50" t="s">
        <v>255</v>
      </c>
      <c r="J99" s="53"/>
      <c r="K99" s="33"/>
      <c r="L99" s="161"/>
      <c r="M99" s="44"/>
      <c r="N99"/>
      <c r="O99" s="37"/>
      <c r="P99" s="31"/>
      <c r="Q99" s="39"/>
      <c r="R99"/>
      <c r="S99"/>
    </row>
    <row r="100" spans="6:19" s="1" customFormat="1" ht="20.100000000000001" customHeight="1" x14ac:dyDescent="0.2">
      <c r="G100" s="138"/>
      <c r="H100"/>
      <c r="I100" s="33"/>
      <c r="J100" s="53"/>
      <c r="K100" s="33"/>
      <c r="L100" s="161"/>
      <c r="M100" s="44"/>
      <c r="N100"/>
      <c r="O100" s="37"/>
      <c r="P100" s="31"/>
      <c r="Q100" s="39"/>
      <c r="R100"/>
      <c r="S100"/>
    </row>
    <row r="101" spans="6:19" s="1" customFormat="1" ht="41.25" customHeight="1" x14ac:dyDescent="0.2">
      <c r="G101" s="138"/>
      <c r="H101" s="37"/>
      <c r="I101" s="50" t="s">
        <v>256</v>
      </c>
      <c r="J101" s="53"/>
      <c r="K101" s="33"/>
      <c r="L101" s="161"/>
      <c r="M101" s="44"/>
      <c r="N101"/>
      <c r="O101" s="37"/>
      <c r="P101" s="31"/>
      <c r="Q101" s="39"/>
      <c r="R101"/>
      <c r="S101"/>
    </row>
    <row r="102" spans="6:19" s="1" customFormat="1" ht="20.100000000000001" customHeight="1" x14ac:dyDescent="0.2">
      <c r="G102" s="138"/>
      <c r="H102" s="37"/>
      <c r="I102" s="33"/>
      <c r="J102" s="53"/>
      <c r="K102" s="33"/>
      <c r="L102" s="161"/>
      <c r="M102" s="44"/>
      <c r="N102"/>
      <c r="O102" s="37"/>
      <c r="P102" s="31"/>
      <c r="Q102" s="39"/>
      <c r="R102"/>
      <c r="S102"/>
    </row>
    <row r="103" spans="6:19" s="1" customFormat="1" ht="41.25" customHeight="1" x14ac:dyDescent="0.2">
      <c r="F103" s="29"/>
      <c r="G103" s="159" t="s">
        <v>259</v>
      </c>
      <c r="H103" s="37"/>
      <c r="I103" s="33"/>
      <c r="J103" s="53"/>
      <c r="K103" s="33"/>
      <c r="L103" s="161"/>
      <c r="M103" s="44"/>
      <c r="N103"/>
      <c r="O103" s="37"/>
      <c r="P103" s="31"/>
      <c r="Q103" s="39"/>
      <c r="R103"/>
      <c r="S103"/>
    </row>
    <row r="104" spans="6:19" s="1" customFormat="1" ht="20.100000000000001" customHeight="1" x14ac:dyDescent="0.2">
      <c r="F104" s="29"/>
      <c r="G104" s="138"/>
      <c r="H104" s="37"/>
      <c r="I104" s="33"/>
      <c r="J104" s="53"/>
      <c r="K104" s="33"/>
      <c r="L104" s="161"/>
      <c r="M104" s="44"/>
      <c r="N104"/>
      <c r="O104" s="37"/>
      <c r="P104" s="31"/>
      <c r="Q104" s="39"/>
      <c r="R104"/>
      <c r="S104"/>
    </row>
    <row r="105" spans="6:19" s="1" customFormat="1" ht="41.25" customHeight="1" x14ac:dyDescent="0.2">
      <c r="F105" s="29"/>
      <c r="G105" s="522" t="s">
        <v>258</v>
      </c>
      <c r="H105" s="523"/>
      <c r="I105" s="33"/>
      <c r="J105" s="53"/>
      <c r="K105" s="33"/>
      <c r="L105" s="161"/>
      <c r="M105" s="44"/>
      <c r="N105"/>
      <c r="O105" s="37"/>
      <c r="P105" s="31"/>
      <c r="Q105" s="39"/>
      <c r="R105"/>
      <c r="S105"/>
    </row>
    <row r="106" spans="6:19" s="1" customFormat="1" ht="20.100000000000001" customHeight="1" x14ac:dyDescent="0.2">
      <c r="G106" s="138"/>
      <c r="H106" s="37"/>
      <c r="I106" s="33"/>
      <c r="J106" s="53"/>
      <c r="K106" s="33"/>
      <c r="L106" s="161"/>
      <c r="M106" s="44"/>
      <c r="N106"/>
      <c r="O106" s="37"/>
      <c r="P106" s="31"/>
      <c r="Q106" s="39"/>
      <c r="R106"/>
      <c r="S106"/>
    </row>
    <row r="107" spans="6:19" s="1" customFormat="1" ht="41.25" customHeight="1" x14ac:dyDescent="0.2">
      <c r="G107" s="522" t="s">
        <v>260</v>
      </c>
      <c r="H107" s="522"/>
      <c r="I107" s="33"/>
      <c r="J107" s="53"/>
      <c r="K107" s="33"/>
      <c r="L107" s="161"/>
      <c r="M107" s="44"/>
      <c r="N107"/>
      <c r="O107" s="37"/>
      <c r="P107" s="31"/>
      <c r="Q107" s="39"/>
      <c r="R107"/>
      <c r="S107"/>
    </row>
    <row r="108" spans="6:19" s="1" customFormat="1" ht="20.100000000000001" customHeight="1" x14ac:dyDescent="0.2">
      <c r="G108" s="138"/>
      <c r="H108" s="37"/>
      <c r="J108" s="53"/>
      <c r="K108" s="33"/>
      <c r="L108" s="161"/>
      <c r="M108" s="44"/>
      <c r="N108"/>
      <c r="O108" s="37"/>
      <c r="P108" s="31"/>
      <c r="Q108" s="39"/>
      <c r="R108"/>
      <c r="S108"/>
    </row>
    <row r="109" spans="6:19" s="1" customFormat="1" ht="41.25" customHeight="1" x14ac:dyDescent="0.2">
      <c r="G109" s="138"/>
      <c r="H109" s="37"/>
      <c r="I109" s="502" t="s">
        <v>257</v>
      </c>
      <c r="J109" s="508"/>
      <c r="K109" s="33"/>
      <c r="L109" s="161"/>
      <c r="M109" s="44"/>
      <c r="N109"/>
      <c r="O109" s="37"/>
      <c r="P109" s="31"/>
      <c r="Q109" s="39"/>
      <c r="R109"/>
      <c r="S109"/>
    </row>
    <row r="110" spans="6:19" s="1" customFormat="1" ht="41.25" customHeight="1" x14ac:dyDescent="0.2">
      <c r="G110" s="138"/>
      <c r="H110"/>
      <c r="J110" s="53"/>
      <c r="K110" s="459" t="s">
        <v>231</v>
      </c>
      <c r="L110" s="466"/>
      <c r="M110" s="44"/>
      <c r="N110"/>
      <c r="O110" s="37"/>
      <c r="P110" s="31"/>
      <c r="Q110" s="39"/>
      <c r="R110"/>
      <c r="S110"/>
    </row>
    <row r="111" spans="6:19" s="1" customFormat="1" ht="20.100000000000001" customHeight="1" x14ac:dyDescent="0.2">
      <c r="G111" s="138"/>
      <c r="H111"/>
      <c r="J111"/>
      <c r="K111" s="33"/>
      <c r="L111" s="161"/>
      <c r="M111" s="44"/>
      <c r="N111"/>
      <c r="O111" s="37"/>
      <c r="P111" s="31"/>
      <c r="Q111" s="39"/>
      <c r="R111"/>
      <c r="S111"/>
    </row>
    <row r="112" spans="6:19" s="1" customFormat="1" ht="41.25" customHeight="1" x14ac:dyDescent="0.2">
      <c r="G112" s="138"/>
      <c r="H112"/>
      <c r="J112"/>
      <c r="K112" s="459" t="s">
        <v>261</v>
      </c>
      <c r="L112" s="466"/>
      <c r="M112" s="524"/>
      <c r="N112"/>
      <c r="O112" s="37"/>
      <c r="P112" s="31"/>
      <c r="Q112" s="39"/>
      <c r="R112"/>
      <c r="S112"/>
    </row>
    <row r="113" spans="7:19" s="1" customFormat="1" ht="41.25" customHeight="1" x14ac:dyDescent="0.2">
      <c r="G113" s="138"/>
      <c r="H113"/>
      <c r="J113"/>
      <c r="K113" s="33"/>
      <c r="L113" s="161"/>
      <c r="M113" s="44"/>
      <c r="N113"/>
      <c r="O113" s="37"/>
      <c r="P113" s="31"/>
      <c r="Q113" s="39"/>
      <c r="R113"/>
      <c r="S113"/>
    </row>
    <row r="114" spans="7:19" s="1" customFormat="1" ht="41.25" customHeight="1" x14ac:dyDescent="0.2">
      <c r="G114" s="138"/>
      <c r="H114"/>
      <c r="J114" s="53"/>
      <c r="K114" s="459" t="s">
        <v>63</v>
      </c>
      <c r="L114" s="466"/>
      <c r="M114" s="524"/>
      <c r="N114"/>
      <c r="O114" s="37"/>
      <c r="P114" s="31"/>
      <c r="Q114" s="39"/>
      <c r="R114"/>
      <c r="S114"/>
    </row>
    <row r="115" spans="7:19" s="1" customFormat="1" ht="20.100000000000001" customHeight="1" x14ac:dyDescent="0.2">
      <c r="G115" s="138"/>
      <c r="H115"/>
      <c r="J115" s="53"/>
      <c r="K115" s="33"/>
      <c r="L115" s="161"/>
      <c r="M115" s="163"/>
      <c r="N115"/>
      <c r="O115" s="37"/>
      <c r="P115" s="31"/>
      <c r="Q115" s="39"/>
      <c r="R115"/>
      <c r="S115"/>
    </row>
    <row r="116" spans="7:19" s="1" customFormat="1" ht="41.25" customHeight="1" x14ac:dyDescent="0.2">
      <c r="G116" s="138"/>
      <c r="H116"/>
      <c r="J116" s="53"/>
      <c r="K116" s="33"/>
      <c r="L116" s="161"/>
      <c r="M116" s="44"/>
      <c r="N116"/>
      <c r="O116" s="37"/>
      <c r="P116" s="31"/>
      <c r="Q116" s="39"/>
      <c r="R116"/>
      <c r="S116"/>
    </row>
    <row r="117" spans="7:19" s="1" customFormat="1" ht="20.100000000000001" customHeight="1" x14ac:dyDescent="0.2">
      <c r="G117" s="138"/>
      <c r="H117"/>
      <c r="J117" s="53"/>
      <c r="K117" s="33"/>
      <c r="L117" s="161"/>
      <c r="M117" s="44"/>
      <c r="N117"/>
      <c r="O117" s="37"/>
      <c r="P117" s="31"/>
      <c r="Q117" s="39"/>
      <c r="R117"/>
      <c r="S117"/>
    </row>
    <row r="118" spans="7:19" s="1" customFormat="1" ht="41.25" customHeight="1" x14ac:dyDescent="0.2">
      <c r="G118" s="138"/>
      <c r="H118"/>
      <c r="J118" s="53"/>
      <c r="K118" s="459" t="s">
        <v>24</v>
      </c>
      <c r="L118" s="459"/>
      <c r="M118" s="44"/>
      <c r="N118"/>
      <c r="O118" s="37"/>
      <c r="P118" s="31"/>
      <c r="Q118" s="39"/>
      <c r="R118"/>
      <c r="S118"/>
    </row>
    <row r="119" spans="7:19" s="1" customFormat="1" ht="20.100000000000001" customHeight="1" x14ac:dyDescent="0.2">
      <c r="G119" s="138"/>
      <c r="H119"/>
      <c r="J119"/>
      <c r="K119" s="33"/>
      <c r="L119" s="161"/>
      <c r="M119" s="44"/>
      <c r="N119"/>
      <c r="O119" s="37"/>
      <c r="P119" s="31"/>
      <c r="Q119" s="39"/>
      <c r="R119"/>
      <c r="S119"/>
    </row>
    <row r="120" spans="7:19" s="1" customFormat="1" ht="41.25" customHeight="1" x14ac:dyDescent="0.2">
      <c r="G120" s="138"/>
      <c r="H120"/>
      <c r="J120" s="53"/>
      <c r="K120" s="459" t="s">
        <v>262</v>
      </c>
      <c r="L120" s="466"/>
      <c r="M120" s="524"/>
      <c r="N120"/>
      <c r="O120" s="37"/>
      <c r="P120" s="31"/>
      <c r="Q120" s="39"/>
      <c r="R120"/>
      <c r="S120"/>
    </row>
    <row r="121" spans="7:19" s="1" customFormat="1" ht="20.100000000000001" customHeight="1" x14ac:dyDescent="0.2">
      <c r="H121"/>
      <c r="J121" s="53"/>
      <c r="M121" s="44"/>
      <c r="N121" s="162"/>
      <c r="O121" s="37"/>
      <c r="P121" s="31"/>
      <c r="Q121" s="39"/>
      <c r="R121"/>
      <c r="S121"/>
    </row>
    <row r="122" spans="7:19" s="1" customFormat="1" ht="41.25" customHeight="1" x14ac:dyDescent="0.2">
      <c r="G122" s="138"/>
      <c r="H122"/>
      <c r="J122" s="53"/>
      <c r="K122" s="52" t="s">
        <v>263</v>
      </c>
      <c r="L122" s="161"/>
      <c r="M122" s="163"/>
      <c r="N122"/>
      <c r="O122" s="37"/>
      <c r="P122" s="31"/>
      <c r="Q122" s="39"/>
      <c r="R122"/>
      <c r="S122"/>
    </row>
    <row r="123" spans="7:19" s="1" customFormat="1" ht="41.25" customHeight="1" x14ac:dyDescent="0.2">
      <c r="H123"/>
      <c r="M123" s="44"/>
      <c r="N123" s="49" t="s">
        <v>52</v>
      </c>
      <c r="O123" s="37"/>
      <c r="P123" s="31"/>
      <c r="Q123" s="39"/>
    </row>
    <row r="124" spans="7:19" s="1" customFormat="1" ht="41.25" customHeight="1" x14ac:dyDescent="0.2">
      <c r="H124"/>
      <c r="M124"/>
      <c r="N124" s="31"/>
      <c r="O124" s="37"/>
      <c r="P124" s="31"/>
      <c r="Q124" s="39"/>
    </row>
    <row r="125" spans="7:19" s="1" customFormat="1" ht="41.25" customHeight="1" x14ac:dyDescent="0.2">
      <c r="H125"/>
      <c r="N125"/>
      <c r="O125" s="37"/>
      <c r="P125" s="31"/>
      <c r="Q125" s="39"/>
      <c r="R125"/>
      <c r="S125"/>
    </row>
    <row r="126" spans="7:19" s="1" customFormat="1" ht="41.25" customHeight="1" x14ac:dyDescent="0.2">
      <c r="H126"/>
      <c r="M126" s="44"/>
      <c r="N126" s="477" t="s">
        <v>37</v>
      </c>
      <c r="O126" s="472"/>
      <c r="P126"/>
      <c r="Q126" s="39"/>
      <c r="R126"/>
      <c r="S126"/>
    </row>
    <row r="127" spans="7:19" s="1" customFormat="1" ht="20.100000000000001" customHeight="1" x14ac:dyDescent="0.2">
      <c r="H127"/>
      <c r="M127" s="44"/>
      <c r="N127"/>
      <c r="O127" s="37"/>
      <c r="P127"/>
      <c r="Q127" s="39"/>
      <c r="R127"/>
      <c r="S127"/>
    </row>
    <row r="128" spans="7:19" s="1" customFormat="1" ht="41.25" customHeight="1" x14ac:dyDescent="0.2">
      <c r="H128"/>
      <c r="J128" s="166"/>
      <c r="M128" s="44"/>
      <c r="N128" s="49" t="s">
        <v>38</v>
      </c>
      <c r="O128" s="37"/>
      <c r="Q128" s="39"/>
      <c r="R128"/>
      <c r="S128"/>
    </row>
    <row r="129" spans="12:20" s="1" customFormat="1" ht="20.100000000000001" customHeight="1" x14ac:dyDescent="0.2">
      <c r="M129"/>
      <c r="N129" s="31"/>
      <c r="O129" s="37"/>
      <c r="Q129" s="39"/>
      <c r="R129"/>
      <c r="S129"/>
    </row>
    <row r="130" spans="12:20" s="1" customFormat="1" ht="41.25" customHeight="1" x14ac:dyDescent="0.2">
      <c r="M130" s="44"/>
      <c r="N130" s="477" t="s">
        <v>40</v>
      </c>
      <c r="O130" s="472"/>
      <c r="Q130" s="39"/>
      <c r="R130"/>
      <c r="S130"/>
    </row>
    <row r="131" spans="12:20" s="1" customFormat="1" ht="20.100000000000001" customHeight="1" x14ac:dyDescent="0.2">
      <c r="M131" s="44"/>
      <c r="N131" s="31"/>
      <c r="O131" s="37"/>
      <c r="Q131" s="39"/>
      <c r="R131"/>
      <c r="S131"/>
    </row>
    <row r="132" spans="12:20" s="1" customFormat="1" ht="41.25" customHeight="1" x14ac:dyDescent="0.2">
      <c r="M132" s="44"/>
      <c r="N132" s="49" t="s">
        <v>41</v>
      </c>
      <c r="O132" s="37"/>
      <c r="Q132" s="39"/>
      <c r="R132"/>
      <c r="S132"/>
    </row>
    <row r="133" spans="12:20" s="1" customFormat="1" ht="20.100000000000001" customHeight="1" x14ac:dyDescent="0.2">
      <c r="M133"/>
      <c r="N133" s="31"/>
      <c r="O133" s="37"/>
      <c r="Q133" s="39"/>
      <c r="R133"/>
      <c r="S133"/>
    </row>
    <row r="134" spans="12:20" s="1" customFormat="1" ht="41.25" customHeight="1" x14ac:dyDescent="0.2">
      <c r="M134"/>
      <c r="N134" s="477" t="s">
        <v>42</v>
      </c>
      <c r="O134" s="472"/>
      <c r="Q134" s="39"/>
      <c r="R134"/>
      <c r="S134"/>
    </row>
    <row r="135" spans="12:20" s="1" customFormat="1" ht="20.100000000000001" customHeight="1" x14ac:dyDescent="0.2">
      <c r="M135"/>
      <c r="N135"/>
      <c r="O135" s="37"/>
      <c r="P135"/>
      <c r="Q135" s="39"/>
      <c r="R135"/>
      <c r="S135"/>
    </row>
    <row r="136" spans="12:20" s="1" customFormat="1" ht="41.25" customHeight="1" x14ac:dyDescent="0.2">
      <c r="M136"/>
      <c r="N136"/>
      <c r="O136" s="37"/>
      <c r="P136" s="48" t="s">
        <v>22</v>
      </c>
      <c r="Q136" s="39"/>
      <c r="R136"/>
      <c r="S136"/>
    </row>
    <row r="137" spans="12:20" s="1" customFormat="1" x14ac:dyDescent="0.2">
      <c r="M137"/>
      <c r="N137"/>
      <c r="O137"/>
      <c r="P137"/>
      <c r="Q137" s="39"/>
      <c r="R137"/>
      <c r="S137"/>
    </row>
    <row r="138" spans="12:20" s="1" customFormat="1" x14ac:dyDescent="0.2">
      <c r="M138"/>
      <c r="N138"/>
      <c r="O138"/>
      <c r="P138"/>
      <c r="Q138" s="39"/>
      <c r="R138"/>
      <c r="S138"/>
    </row>
    <row r="139" spans="12:20" s="1" customFormat="1" ht="41.25" customHeight="1" x14ac:dyDescent="0.2">
      <c r="M139"/>
      <c r="N139"/>
      <c r="O139" s="37"/>
      <c r="P139" s="535" t="s">
        <v>43</v>
      </c>
      <c r="Q139" s="466"/>
      <c r="R139"/>
      <c r="S139"/>
    </row>
    <row r="140" spans="12:20" s="1" customFormat="1" ht="20.25" x14ac:dyDescent="0.2">
      <c r="M140"/>
      <c r="N140"/>
      <c r="O140" s="37"/>
      <c r="P140"/>
      <c r="Q140" s="39"/>
      <c r="R140" s="460"/>
      <c r="S140" s="460"/>
      <c r="T140"/>
    </row>
    <row r="141" spans="12:20" s="1" customFormat="1" ht="41.25" customHeight="1" x14ac:dyDescent="0.2">
      <c r="M141" s="62"/>
      <c r="N141" s="477" t="s">
        <v>54</v>
      </c>
      <c r="O141" s="472"/>
      <c r="Q141" s="39"/>
      <c r="R141"/>
      <c r="S141"/>
    </row>
    <row r="142" spans="12:20" s="1" customFormat="1" ht="20.25" x14ac:dyDescent="0.3">
      <c r="L142" s="63"/>
      <c r="M142" s="63"/>
      <c r="N142" s="136" t="s">
        <v>2297</v>
      </c>
      <c r="O142" s="37"/>
      <c r="P142"/>
      <c r="Q142" s="39"/>
      <c r="R142"/>
      <c r="S142"/>
    </row>
    <row r="143" spans="12:20" s="1" customFormat="1" x14ac:dyDescent="0.2">
      <c r="L143" s="63"/>
      <c r="M143" s="63"/>
      <c r="N143"/>
      <c r="O143" s="37"/>
      <c r="P143"/>
      <c r="Q143" s="39"/>
      <c r="R143"/>
      <c r="S143"/>
    </row>
    <row r="144" spans="12:20" s="1" customFormat="1" ht="41.25" customHeight="1" x14ac:dyDescent="0.2">
      <c r="L144" s="63"/>
      <c r="M144" s="33"/>
      <c r="N144" s="49" t="s">
        <v>50</v>
      </c>
      <c r="O144" s="37"/>
      <c r="P144" s="31"/>
      <c r="Q144" s="39"/>
      <c r="T144"/>
    </row>
    <row r="145" spans="10:19" s="1" customFormat="1" x14ac:dyDescent="0.2">
      <c r="L145" s="63"/>
      <c r="M145"/>
      <c r="N145"/>
      <c r="O145" s="37"/>
      <c r="P145"/>
      <c r="Q145" s="39"/>
      <c r="R145"/>
      <c r="S145"/>
    </row>
    <row r="146" spans="10:19" s="1" customFormat="1" ht="41.25" customHeight="1" x14ac:dyDescent="0.3">
      <c r="K146" s="459" t="s">
        <v>100</v>
      </c>
      <c r="L146" s="466"/>
      <c r="O146" s="37"/>
      <c r="P146" s="172" t="s">
        <v>2334</v>
      </c>
      <c r="Q146" s="39"/>
      <c r="R146"/>
      <c r="S146"/>
    </row>
    <row r="147" spans="10:19" s="1" customFormat="1" ht="20.100000000000001" customHeight="1" x14ac:dyDescent="0.2">
      <c r="K147" s="33"/>
      <c r="L147" s="63"/>
      <c r="N147" s="31"/>
      <c r="O147" s="37"/>
      <c r="P147"/>
      <c r="Q147" s="39"/>
      <c r="R147"/>
      <c r="S147"/>
    </row>
    <row r="148" spans="10:19" s="1" customFormat="1" ht="41.25" customHeight="1" x14ac:dyDescent="0.2">
      <c r="K148" s="33"/>
      <c r="L148" s="63"/>
      <c r="M148" s="62"/>
      <c r="N148" s="49" t="s">
        <v>44</v>
      </c>
      <c r="O148" s="37"/>
      <c r="P148"/>
      <c r="Q148" s="39"/>
      <c r="R148"/>
      <c r="S148"/>
    </row>
    <row r="149" spans="10:19" s="1" customFormat="1" ht="20.100000000000001" customHeight="1" x14ac:dyDescent="0.2">
      <c r="M149"/>
      <c r="N149" s="31"/>
      <c r="O149" s="37"/>
      <c r="P149"/>
      <c r="Q149" s="39"/>
      <c r="R149"/>
      <c r="S149"/>
    </row>
    <row r="150" spans="10:19" s="1" customFormat="1" ht="41.25" customHeight="1" x14ac:dyDescent="0.2">
      <c r="M150" s="44"/>
      <c r="N150" s="477" t="s">
        <v>45</v>
      </c>
      <c r="O150" s="472"/>
      <c r="P150"/>
      <c r="Q150" s="39"/>
      <c r="R150"/>
      <c r="S150"/>
    </row>
    <row r="151" spans="10:19" s="1" customFormat="1" ht="20.100000000000001" customHeight="1" thickBot="1" x14ac:dyDescent="0.25">
      <c r="M151" s="58"/>
      <c r="N151" s="33" t="s">
        <v>101</v>
      </c>
      <c r="O151" s="37"/>
      <c r="P151"/>
      <c r="Q151" s="39"/>
      <c r="R151"/>
      <c r="S151"/>
    </row>
    <row r="152" spans="10:19" s="1" customFormat="1" ht="41.25" customHeight="1" thickTop="1" x14ac:dyDescent="0.2">
      <c r="J152" s="57"/>
      <c r="K152" s="459" t="s">
        <v>55</v>
      </c>
      <c r="L152" s="466"/>
      <c r="M152" s="44"/>
      <c r="N152" s="49" t="s">
        <v>46</v>
      </c>
      <c r="O152" s="37"/>
      <c r="P152"/>
      <c r="Q152" s="39"/>
      <c r="R152"/>
      <c r="S152"/>
    </row>
    <row r="153" spans="10:19" s="1" customFormat="1" ht="20.100000000000001" customHeight="1" x14ac:dyDescent="0.2">
      <c r="J153" s="57"/>
      <c r="L153" s="46"/>
      <c r="M153"/>
      <c r="N153" s="31"/>
      <c r="O153" s="37"/>
      <c r="P153"/>
      <c r="Q153" s="39"/>
      <c r="R153"/>
      <c r="S153"/>
    </row>
    <row r="154" spans="10:19" s="1" customFormat="1" ht="41.25" customHeight="1" x14ac:dyDescent="0.2">
      <c r="J154" s="57"/>
      <c r="K154" s="52" t="s">
        <v>56</v>
      </c>
      <c r="L154" s="46"/>
      <c r="M154"/>
      <c r="O154" s="37"/>
      <c r="P154"/>
      <c r="Q154" s="39"/>
      <c r="R154"/>
      <c r="S154"/>
    </row>
    <row r="155" spans="10:19" s="1" customFormat="1" ht="20.100000000000001" customHeight="1" x14ac:dyDescent="0.2">
      <c r="L155" s="46"/>
      <c r="M155"/>
      <c r="O155" s="37"/>
      <c r="P155"/>
      <c r="Q155" s="39"/>
      <c r="R155"/>
      <c r="S155"/>
    </row>
    <row r="156" spans="10:19" s="1" customFormat="1" ht="41.25" customHeight="1" x14ac:dyDescent="0.2">
      <c r="K156" s="459" t="s">
        <v>59</v>
      </c>
      <c r="L156" s="466"/>
      <c r="M156"/>
      <c r="O156" s="37"/>
      <c r="P156"/>
      <c r="Q156" s="39"/>
    </row>
    <row r="157" spans="10:19" s="1" customFormat="1" ht="20.100000000000001" customHeight="1" x14ac:dyDescent="0.2">
      <c r="L157" s="46"/>
      <c r="M157"/>
      <c r="N157" s="31"/>
      <c r="O157" s="37"/>
      <c r="P157"/>
      <c r="Q157" s="39"/>
      <c r="R157"/>
      <c r="S157"/>
    </row>
    <row r="158" spans="10:19" s="1" customFormat="1" ht="41.25" customHeight="1" x14ac:dyDescent="0.2">
      <c r="K158" s="459" t="s">
        <v>57</v>
      </c>
      <c r="L158" s="539"/>
      <c r="M158"/>
      <c r="O158" s="37"/>
      <c r="P158"/>
      <c r="Q158" s="39"/>
    </row>
    <row r="159" spans="10:19" s="1" customFormat="1" ht="20.100000000000001" customHeight="1" x14ac:dyDescent="0.2">
      <c r="J159" s="57"/>
      <c r="L159" s="46"/>
      <c r="M159"/>
      <c r="N159" s="31"/>
      <c r="O159" s="37"/>
      <c r="P159"/>
      <c r="Q159" s="39"/>
    </row>
    <row r="160" spans="10:19" s="1" customFormat="1" ht="41.25" customHeight="1" x14ac:dyDescent="0.2">
      <c r="K160" s="52" t="s">
        <v>58</v>
      </c>
      <c r="L160" s="46"/>
      <c r="M160"/>
      <c r="N160" s="31"/>
      <c r="O160" s="37"/>
      <c r="P160"/>
      <c r="Q160" s="39"/>
      <c r="R160" s="455" t="s">
        <v>2304</v>
      </c>
      <c r="S160" s="455"/>
    </row>
    <row r="161" spans="9:19" s="1" customFormat="1" ht="20.100000000000001" customHeight="1" x14ac:dyDescent="0.2">
      <c r="L161" s="46"/>
      <c r="M161"/>
      <c r="N161" s="31"/>
      <c r="O161" s="37"/>
      <c r="P161"/>
      <c r="Q161"/>
      <c r="R161" s="31"/>
      <c r="S161" s="31"/>
    </row>
    <row r="162" spans="9:19" s="1" customFormat="1" ht="59.25" customHeight="1" x14ac:dyDescent="0.2">
      <c r="J162" s="36"/>
      <c r="K162" s="538" t="s">
        <v>102</v>
      </c>
      <c r="L162" s="539"/>
      <c r="M162"/>
      <c r="N162" s="31"/>
      <c r="O162" s="37"/>
    </row>
    <row r="163" spans="9:19" s="1" customFormat="1" ht="41.25" customHeight="1" x14ac:dyDescent="0.2">
      <c r="I163" s="50" t="s">
        <v>61</v>
      </c>
      <c r="J163" s="51"/>
      <c r="L163"/>
      <c r="N163"/>
      <c r="O163" s="37"/>
    </row>
    <row r="164" spans="9:19" s="1" customFormat="1" ht="41.25" customHeight="1" x14ac:dyDescent="0.2">
      <c r="J164" s="36"/>
      <c r="K164" s="52" t="s">
        <v>60</v>
      </c>
      <c r="L164"/>
      <c r="N164"/>
      <c r="O164" s="37"/>
    </row>
    <row r="165" spans="9:19" s="1" customFormat="1" x14ac:dyDescent="0.2">
      <c r="L165"/>
      <c r="N165"/>
      <c r="O165" s="37"/>
    </row>
    <row r="166" spans="9:19" s="1" customFormat="1" ht="41.25" customHeight="1" x14ac:dyDescent="0.2">
      <c r="K166" s="459" t="s">
        <v>2302</v>
      </c>
      <c r="L166" s="472"/>
      <c r="M166" s="59"/>
      <c r="N166" s="477" t="s">
        <v>47</v>
      </c>
      <c r="O166" s="472"/>
    </row>
    <row r="167" spans="9:19" s="1" customFormat="1" ht="21" thickBot="1" x14ac:dyDescent="0.25">
      <c r="L167"/>
      <c r="M167" s="61"/>
      <c r="N167" s="31"/>
      <c r="O167" s="37"/>
      <c r="P167"/>
      <c r="Q167"/>
      <c r="R167"/>
      <c r="S167"/>
    </row>
    <row r="168" spans="9:19" s="1" customFormat="1" ht="41.25" thickTop="1" x14ac:dyDescent="0.2">
      <c r="K168" s="459" t="s">
        <v>62</v>
      </c>
      <c r="L168" s="472"/>
      <c r="M168" s="59"/>
      <c r="N168" s="49" t="s">
        <v>48</v>
      </c>
      <c r="O168" s="37"/>
      <c r="P168"/>
      <c r="Q168"/>
      <c r="R168"/>
      <c r="S168"/>
    </row>
    <row r="169" spans="9:19" x14ac:dyDescent="0.2">
      <c r="K169" s="1"/>
      <c r="M169" s="60"/>
      <c r="O169" s="37"/>
    </row>
    <row r="170" spans="9:19" ht="41.25" customHeight="1" x14ac:dyDescent="0.2">
      <c r="K170" s="459" t="s">
        <v>2303</v>
      </c>
      <c r="L170" s="472"/>
      <c r="M170" s="60"/>
      <c r="O170" s="37"/>
    </row>
    <row r="171" spans="9:19" x14ac:dyDescent="0.2">
      <c r="K171" s="1"/>
      <c r="O171" s="37"/>
    </row>
    <row r="172" spans="9:19" ht="41.25" customHeight="1" x14ac:dyDescent="0.2">
      <c r="K172" s="457"/>
      <c r="L172" s="466"/>
      <c r="N172" s="477" t="s">
        <v>49</v>
      </c>
      <c r="O172" s="472"/>
      <c r="R172" s="455" t="s">
        <v>53</v>
      </c>
      <c r="S172" s="455"/>
    </row>
    <row r="173" spans="9:19" ht="20.25" x14ac:dyDescent="0.2">
      <c r="K173" s="1"/>
      <c r="L173" s="1"/>
      <c r="O173" s="37"/>
      <c r="Q173" s="37"/>
      <c r="R173" s="113" t="s">
        <v>2295</v>
      </c>
    </row>
    <row r="174" spans="9:19" ht="41.25" customHeight="1" x14ac:dyDescent="0.3">
      <c r="K174" s="33"/>
      <c r="L174" s="1"/>
      <c r="P174" s="535" t="s">
        <v>2300</v>
      </c>
      <c r="Q174" s="537"/>
      <c r="R174" s="172" t="s">
        <v>2301</v>
      </c>
    </row>
    <row r="175" spans="9:19" x14ac:dyDescent="0.2">
      <c r="Q175" s="37"/>
    </row>
    <row r="176" spans="9:19" ht="41.25" customHeight="1" x14ac:dyDescent="0.2">
      <c r="P176" s="114" t="s">
        <v>2298</v>
      </c>
      <c r="R176" s="455" t="s">
        <v>2296</v>
      </c>
      <c r="S176" s="455"/>
    </row>
    <row r="177" spans="16:16" ht="40.5" x14ac:dyDescent="0.3">
      <c r="P177" s="172" t="s">
        <v>2299</v>
      </c>
    </row>
  </sheetData>
  <mergeCells count="68">
    <mergeCell ref="R172:S172"/>
    <mergeCell ref="R176:S176"/>
    <mergeCell ref="P174:Q174"/>
    <mergeCell ref="K152:L152"/>
    <mergeCell ref="K156:L156"/>
    <mergeCell ref="K162:L162"/>
    <mergeCell ref="K166:L166"/>
    <mergeCell ref="K170:L170"/>
    <mergeCell ref="K172:L172"/>
    <mergeCell ref="K158:L158"/>
    <mergeCell ref="K168:L168"/>
    <mergeCell ref="N172:O172"/>
    <mergeCell ref="N166:O166"/>
    <mergeCell ref="P11:Q11"/>
    <mergeCell ref="R7:T7"/>
    <mergeCell ref="N13:O13"/>
    <mergeCell ref="K30:M30"/>
    <mergeCell ref="K32:M32"/>
    <mergeCell ref="K16:M16"/>
    <mergeCell ref="R140:S140"/>
    <mergeCell ref="R160:S160"/>
    <mergeCell ref="N126:O126"/>
    <mergeCell ref="N130:O130"/>
    <mergeCell ref="N134:O134"/>
    <mergeCell ref="P139:Q139"/>
    <mergeCell ref="N141:O141"/>
    <mergeCell ref="N150:O150"/>
    <mergeCell ref="K146:L146"/>
    <mergeCell ref="K28:L28"/>
    <mergeCell ref="I22:J22"/>
    <mergeCell ref="I18:J18"/>
    <mergeCell ref="G18:H18"/>
    <mergeCell ref="G24:H24"/>
    <mergeCell ref="K18:M18"/>
    <mergeCell ref="K20:M20"/>
    <mergeCell ref="K34:M34"/>
    <mergeCell ref="K36:M36"/>
    <mergeCell ref="K38:M38"/>
    <mergeCell ref="K40:M40"/>
    <mergeCell ref="K42:M42"/>
    <mergeCell ref="K114:M114"/>
    <mergeCell ref="I44:J44"/>
    <mergeCell ref="K112:M112"/>
    <mergeCell ref="K120:M120"/>
    <mergeCell ref="K118:L118"/>
    <mergeCell ref="D47:F47"/>
    <mergeCell ref="D49:F49"/>
    <mergeCell ref="D51:F51"/>
    <mergeCell ref="D53:F53"/>
    <mergeCell ref="G55:H55"/>
    <mergeCell ref="G71:H71"/>
    <mergeCell ref="D73:F73"/>
    <mergeCell ref="D75:F75"/>
    <mergeCell ref="G69:H69"/>
    <mergeCell ref="G59:H59"/>
    <mergeCell ref="D61:F61"/>
    <mergeCell ref="D63:F63"/>
    <mergeCell ref="G83:H83"/>
    <mergeCell ref="D81:F81"/>
    <mergeCell ref="K110:L110"/>
    <mergeCell ref="G89:H89"/>
    <mergeCell ref="G91:H91"/>
    <mergeCell ref="I95:J95"/>
    <mergeCell ref="G97:H97"/>
    <mergeCell ref="I93:J93"/>
    <mergeCell ref="I109:J109"/>
    <mergeCell ref="G107:H107"/>
    <mergeCell ref="G105:H105"/>
  </mergeCells>
  <hyperlinks>
    <hyperlink ref="R7:T7" location="'Wm&amp; Eliz'!M7" display="William Cruickshank                                          B June 10, 1763" xr:uid="{00000000-0004-0000-0300-000000000000}"/>
  </hyperlinks>
  <pageMargins left="0.7" right="0.7" top="0.75" bottom="0.75" header="0.3" footer="0.3"/>
  <pageSetup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3DCD63-70B7-4B36-91D2-A81D313FCD89}">
  <sheetPr>
    <tabColor theme="6" tint="-0.249977111117893"/>
  </sheetPr>
  <dimension ref="B1:I46"/>
  <sheetViews>
    <sheetView workbookViewId="0">
      <selection activeCell="B1" sqref="B1"/>
    </sheetView>
  </sheetViews>
  <sheetFormatPr defaultRowHeight="78.75" customHeight="1" x14ac:dyDescent="0.2"/>
  <cols>
    <col min="1" max="1" width="9.125" customWidth="1"/>
    <col min="2" max="2" width="19.5" customWidth="1"/>
    <col min="3" max="3" width="19.625" customWidth="1"/>
    <col min="4" max="4" width="19.75" customWidth="1"/>
    <col min="5" max="5" width="15.5" customWidth="1"/>
    <col min="6" max="6" width="19.5" customWidth="1"/>
    <col min="7" max="8" width="19.625" customWidth="1"/>
    <col min="9" max="9" width="15" customWidth="1"/>
    <col min="10" max="10" width="10.125" customWidth="1"/>
    <col min="11" max="11" width="9.625" customWidth="1"/>
  </cols>
  <sheetData>
    <row r="1" spans="2:8" ht="62.25" customHeight="1" x14ac:dyDescent="0.75">
      <c r="B1" s="17" t="s">
        <v>31</v>
      </c>
      <c r="C1" s="13"/>
      <c r="D1" s="13"/>
      <c r="E1" s="128" t="s">
        <v>118</v>
      </c>
    </row>
    <row r="2" spans="2:8" ht="57" customHeight="1" x14ac:dyDescent="0.2">
      <c r="B2" s="14" t="s">
        <v>5</v>
      </c>
      <c r="C2" s="15"/>
      <c r="D2" s="15"/>
      <c r="E2" s="150"/>
      <c r="F2" s="18"/>
      <c r="G2" s="18"/>
      <c r="H2" s="18"/>
    </row>
    <row r="3" spans="2:8" ht="14.25" customHeight="1" x14ac:dyDescent="0.2"/>
    <row r="4" spans="2:8" ht="15" customHeight="1" x14ac:dyDescent="0.2"/>
    <row r="5" spans="2:8" ht="20.25" customHeight="1" x14ac:dyDescent="0.3">
      <c r="B5" s="16" t="s">
        <v>6</v>
      </c>
      <c r="D5" s="1"/>
      <c r="E5" s="1"/>
      <c r="F5" s="16" t="s">
        <v>7</v>
      </c>
      <c r="H5" s="1"/>
    </row>
    <row r="6" spans="2:8" ht="15.75" customHeight="1" x14ac:dyDescent="0.2"/>
    <row r="7" spans="2:8" ht="15.75" customHeight="1" x14ac:dyDescent="0.2"/>
    <row r="8" spans="2:8" ht="41.25" customHeight="1" x14ac:dyDescent="0.2"/>
    <row r="9" spans="2:8" ht="36.75" customHeight="1" x14ac:dyDescent="0.2"/>
    <row r="10" spans="2:8" ht="42" customHeight="1" x14ac:dyDescent="0.2">
      <c r="B10" s="850" t="str">
        <f>"Father: "&amp;'Family Tree'!M289</f>
        <v>Father: George Murray                                                                                                           Bap Mar 14, 1812 - D  June 28, 1886</v>
      </c>
      <c r="C10" s="851"/>
      <c r="D10" s="852"/>
      <c r="F10" s="853" t="str">
        <f>"Mother: "&amp;'Family Tree'!M305</f>
        <v>Mother: Barbara Robertson                                                                      B Dec 25, 1811 - D Nov 21, 1890</v>
      </c>
      <c r="G10" s="851"/>
      <c r="H10" s="852"/>
    </row>
    <row r="11" spans="2:8" ht="20.25" customHeight="1" x14ac:dyDescent="0.25">
      <c r="B11" s="6"/>
      <c r="C11" s="550" t="s">
        <v>287</v>
      </c>
      <c r="D11" s="551"/>
      <c r="F11" s="6"/>
      <c r="G11" s="550" t="s">
        <v>2</v>
      </c>
      <c r="H11" s="551"/>
    </row>
    <row r="12" spans="2:8" ht="20.25" customHeight="1" x14ac:dyDescent="0.25">
      <c r="B12" s="6"/>
      <c r="C12" s="552" t="s">
        <v>288</v>
      </c>
      <c r="D12" s="553"/>
      <c r="F12" s="10"/>
      <c r="G12" s="552" t="s">
        <v>302</v>
      </c>
      <c r="H12" s="553"/>
    </row>
    <row r="13" spans="2:8" ht="20.25" customHeight="1" x14ac:dyDescent="0.2">
      <c r="B13" s="6"/>
      <c r="C13" s="562" t="s">
        <v>290</v>
      </c>
      <c r="D13" s="563"/>
      <c r="F13" s="10"/>
      <c r="G13" s="562" t="s">
        <v>292</v>
      </c>
      <c r="H13" s="563"/>
    </row>
    <row r="14" spans="2:8" ht="18" customHeight="1" x14ac:dyDescent="0.25">
      <c r="B14" s="6"/>
      <c r="C14" s="550" t="s">
        <v>3</v>
      </c>
      <c r="D14" s="551"/>
      <c r="F14" s="10"/>
      <c r="G14" s="64" t="s">
        <v>3</v>
      </c>
      <c r="H14" s="65"/>
    </row>
    <row r="15" spans="2:8" ht="20.25" customHeight="1" x14ac:dyDescent="0.25">
      <c r="B15" s="6"/>
      <c r="C15" s="565" t="s">
        <v>289</v>
      </c>
      <c r="D15" s="566"/>
      <c r="F15" s="6"/>
      <c r="G15" s="552" t="s">
        <v>291</v>
      </c>
      <c r="H15" s="553"/>
    </row>
    <row r="16" spans="2:8" ht="20.25" customHeight="1" x14ac:dyDescent="0.2">
      <c r="B16" s="6"/>
      <c r="C16" s="554" t="s">
        <v>1496</v>
      </c>
      <c r="D16" s="555"/>
      <c r="F16" s="6"/>
      <c r="G16" s="554" t="s">
        <v>293</v>
      </c>
      <c r="H16" s="555"/>
    </row>
    <row r="17" spans="2:9" ht="5.25" customHeight="1" x14ac:dyDescent="0.2">
      <c r="B17" s="7"/>
      <c r="C17" s="8"/>
      <c r="D17" s="9"/>
      <c r="F17" s="7"/>
      <c r="G17" s="8"/>
      <c r="H17" s="11"/>
    </row>
    <row r="18" spans="2:9" ht="12" customHeight="1" x14ac:dyDescent="0.2"/>
    <row r="19" spans="2:9" ht="9" customHeight="1" x14ac:dyDescent="0.2">
      <c r="B19" s="5"/>
      <c r="C19" s="5"/>
      <c r="D19" s="5"/>
      <c r="E19" s="5"/>
      <c r="F19" s="5"/>
      <c r="G19" s="5"/>
      <c r="H19" s="5"/>
    </row>
    <row r="20" spans="2:9" ht="27" customHeight="1" x14ac:dyDescent="0.25">
      <c r="B20" s="2" t="s">
        <v>4</v>
      </c>
      <c r="C20" s="3"/>
      <c r="D20" s="3"/>
      <c r="E20" s="3"/>
      <c r="F20" s="3"/>
      <c r="G20" s="3"/>
      <c r="H20" s="4"/>
    </row>
    <row r="21" spans="2:9" ht="23.25" customHeight="1" x14ac:dyDescent="0.2">
      <c r="B21" s="854" t="s">
        <v>294</v>
      </c>
      <c r="C21" s="771"/>
      <c r="D21" s="771"/>
      <c r="E21" s="771"/>
      <c r="F21" s="771"/>
      <c r="G21" s="771"/>
      <c r="H21" s="772"/>
    </row>
    <row r="22" spans="2:9" s="1" customFormat="1" ht="24" customHeight="1" x14ac:dyDescent="0.2">
      <c r="B22" s="855" t="s">
        <v>1495</v>
      </c>
      <c r="C22" s="856"/>
      <c r="D22" s="856"/>
      <c r="E22" s="856"/>
      <c r="F22" s="856"/>
      <c r="G22" s="856"/>
      <c r="H22" s="857"/>
    </row>
    <row r="23" spans="2:9" s="1" customFormat="1" ht="30.75" customHeight="1" x14ac:dyDescent="0.2">
      <c r="B23" s="822" t="s">
        <v>1497</v>
      </c>
      <c r="C23" s="586"/>
      <c r="D23" s="586"/>
      <c r="E23" s="586"/>
      <c r="F23" s="586"/>
      <c r="G23" s="586"/>
      <c r="H23" s="660"/>
    </row>
    <row r="24" spans="2:9" s="1" customFormat="1" ht="14.25" customHeight="1" x14ac:dyDescent="0.2">
      <c r="B24" s="354"/>
      <c r="C24" s="294"/>
      <c r="D24" s="294"/>
      <c r="E24" s="294"/>
      <c r="F24" s="294"/>
      <c r="G24" s="294"/>
      <c r="H24" s="353"/>
    </row>
    <row r="25" spans="2:9" s="1" customFormat="1" ht="36" customHeight="1" x14ac:dyDescent="0.2">
      <c r="B25" s="859" t="s">
        <v>1501</v>
      </c>
      <c r="C25" s="860"/>
      <c r="D25" s="860"/>
      <c r="E25" s="860"/>
      <c r="F25" s="860"/>
      <c r="G25" s="860"/>
      <c r="H25" s="861"/>
    </row>
    <row r="26" spans="2:9" ht="18.75" customHeight="1" x14ac:dyDescent="0.25">
      <c r="B26" s="743"/>
      <c r="C26" s="560"/>
      <c r="D26" s="560"/>
      <c r="E26" s="560"/>
      <c r="F26" s="560"/>
      <c r="G26" s="560"/>
      <c r="H26" s="612"/>
    </row>
    <row r="27" spans="2:9" ht="5.25" customHeight="1" x14ac:dyDescent="0.2">
      <c r="B27" s="608"/>
      <c r="C27" s="609"/>
      <c r="D27" s="609"/>
      <c r="E27" s="609"/>
      <c r="F27" s="609"/>
      <c r="G27" s="609"/>
      <c r="H27" s="610"/>
    </row>
    <row r="28" spans="2:9" ht="13.5" customHeight="1" x14ac:dyDescent="0.2"/>
    <row r="29" spans="2:9" ht="27" customHeight="1" x14ac:dyDescent="0.2">
      <c r="B29" s="19" t="s">
        <v>8</v>
      </c>
      <c r="C29" s="19" t="s">
        <v>9</v>
      </c>
      <c r="D29" s="20" t="s">
        <v>10</v>
      </c>
      <c r="E29" s="21" t="s">
        <v>2</v>
      </c>
      <c r="F29" s="21" t="s">
        <v>11</v>
      </c>
      <c r="G29" s="21" t="s">
        <v>3</v>
      </c>
      <c r="H29" s="21" t="s">
        <v>12</v>
      </c>
      <c r="I29" s="21" t="s">
        <v>117</v>
      </c>
    </row>
    <row r="30" spans="2:9" ht="59.25" customHeight="1" x14ac:dyDescent="0.2">
      <c r="B30" s="1"/>
      <c r="C30" s="180" t="s">
        <v>297</v>
      </c>
      <c r="D30" s="22" t="s">
        <v>1</v>
      </c>
      <c r="E30" s="108" t="s">
        <v>577</v>
      </c>
      <c r="F30" s="24" t="s">
        <v>607</v>
      </c>
      <c r="G30" s="25"/>
      <c r="H30" s="24"/>
      <c r="I30" s="260"/>
    </row>
    <row r="31" spans="2:9" ht="59.25" customHeight="1" x14ac:dyDescent="0.2">
      <c r="B31" s="1"/>
      <c r="C31" s="180" t="s">
        <v>1499</v>
      </c>
      <c r="D31" s="22" t="s">
        <v>0</v>
      </c>
      <c r="E31" s="146" t="s">
        <v>299</v>
      </c>
      <c r="F31" s="24" t="s">
        <v>298</v>
      </c>
      <c r="G31" s="94" t="s">
        <v>1398</v>
      </c>
      <c r="H31" s="147"/>
      <c r="I31" s="344" t="s">
        <v>1498</v>
      </c>
    </row>
    <row r="32" spans="2:9" ht="55.5" customHeight="1" x14ac:dyDescent="0.2">
      <c r="B32" s="1"/>
      <c r="C32" s="180" t="s">
        <v>301</v>
      </c>
      <c r="D32" s="22" t="s">
        <v>0</v>
      </c>
      <c r="E32" s="146" t="s">
        <v>300</v>
      </c>
      <c r="F32" s="24" t="s">
        <v>298</v>
      </c>
      <c r="G32" s="94"/>
      <c r="H32" s="147"/>
      <c r="I32" s="261"/>
    </row>
    <row r="33" spans="2:9" ht="66.75" customHeight="1" x14ac:dyDescent="0.2">
      <c r="B33" s="1"/>
      <c r="C33" s="180" t="s">
        <v>1399</v>
      </c>
      <c r="D33" s="22" t="s">
        <v>0</v>
      </c>
      <c r="E33" s="108" t="s">
        <v>296</v>
      </c>
      <c r="F33" s="24" t="s">
        <v>550</v>
      </c>
      <c r="G33" s="23" t="s">
        <v>524</v>
      </c>
      <c r="H33" s="24" t="s">
        <v>525</v>
      </c>
      <c r="I33" s="260"/>
    </row>
    <row r="34" spans="2:9" ht="64.5" customHeight="1" x14ac:dyDescent="0.2">
      <c r="B34" s="1"/>
      <c r="C34" s="180" t="s">
        <v>1402</v>
      </c>
      <c r="D34" s="66" t="s">
        <v>1</v>
      </c>
      <c r="E34" s="146" t="s">
        <v>579</v>
      </c>
      <c r="F34" s="24" t="s">
        <v>550</v>
      </c>
      <c r="G34" s="94"/>
      <c r="H34" s="147"/>
      <c r="I34" s="261"/>
    </row>
    <row r="35" spans="2:9" ht="57.75" customHeight="1" x14ac:dyDescent="0.2">
      <c r="B35" s="130"/>
      <c r="C35" s="228" t="s">
        <v>1405</v>
      </c>
      <c r="D35" s="222" t="s">
        <v>0</v>
      </c>
      <c r="E35" s="223" t="s">
        <v>1403</v>
      </c>
      <c r="F35" s="224" t="s">
        <v>166</v>
      </c>
      <c r="G35" s="225" t="s">
        <v>685</v>
      </c>
      <c r="H35" s="224" t="s">
        <v>64</v>
      </c>
      <c r="I35" s="86" t="s">
        <v>1404</v>
      </c>
    </row>
    <row r="36" spans="2:9" ht="114.75" customHeight="1" x14ac:dyDescent="0.2">
      <c r="B36" s="230"/>
      <c r="C36" s="229" t="s">
        <v>1406</v>
      </c>
      <c r="D36" s="226" t="s">
        <v>1</v>
      </c>
      <c r="E36" s="226" t="s">
        <v>295</v>
      </c>
      <c r="F36" s="224" t="s">
        <v>166</v>
      </c>
      <c r="G36" s="227" t="s">
        <v>519</v>
      </c>
      <c r="H36" s="224"/>
      <c r="I36" s="235"/>
    </row>
    <row r="37" spans="2:9" ht="54" customHeight="1" x14ac:dyDescent="0.2">
      <c r="B37" s="775" t="s">
        <v>1500</v>
      </c>
      <c r="C37" s="775"/>
      <c r="D37" s="775"/>
      <c r="E37" s="775"/>
      <c r="F37" s="775"/>
      <c r="G37" s="775"/>
      <c r="H37" s="775"/>
      <c r="I37" s="349"/>
    </row>
    <row r="38" spans="2:9" ht="13.5" customHeight="1" x14ac:dyDescent="0.2">
      <c r="B38" s="858"/>
      <c r="C38" s="496"/>
      <c r="D38" s="496"/>
      <c r="E38" s="496"/>
      <c r="F38" s="496"/>
      <c r="G38" s="496"/>
      <c r="H38" s="496"/>
      <c r="I38" s="496"/>
    </row>
    <row r="39" spans="2:9" ht="124.5" customHeight="1" x14ac:dyDescent="0.2">
      <c r="B39" s="496" t="s">
        <v>1410</v>
      </c>
      <c r="C39" s="496"/>
      <c r="D39" s="496"/>
      <c r="E39" s="496"/>
      <c r="F39" s="496"/>
      <c r="G39" s="496"/>
      <c r="H39" s="496"/>
      <c r="I39" s="166"/>
    </row>
    <row r="40" spans="2:9" ht="40.5" customHeight="1" x14ac:dyDescent="0.2">
      <c r="B40" s="496" t="s">
        <v>1400</v>
      </c>
      <c r="C40" s="496"/>
      <c r="D40" s="496"/>
      <c r="E40" s="496"/>
      <c r="F40" s="496"/>
      <c r="G40" s="496"/>
      <c r="H40" s="496"/>
      <c r="I40" s="166"/>
    </row>
    <row r="41" spans="2:9" ht="40.5" customHeight="1" x14ac:dyDescent="0.2">
      <c r="B41" s="496" t="s">
        <v>1401</v>
      </c>
      <c r="C41" s="496"/>
      <c r="D41" s="496"/>
      <c r="E41" s="496"/>
      <c r="F41" s="496"/>
      <c r="G41" s="496"/>
      <c r="H41" s="496"/>
      <c r="I41" s="166"/>
    </row>
    <row r="42" spans="2:9" ht="78" customHeight="1" x14ac:dyDescent="0.2">
      <c r="B42" s="496" t="s">
        <v>1494</v>
      </c>
      <c r="C42" s="496"/>
      <c r="D42" s="496"/>
      <c r="E42" s="496"/>
      <c r="F42" s="496"/>
      <c r="G42" s="496"/>
      <c r="H42" s="496"/>
      <c r="I42" s="166"/>
    </row>
    <row r="43" spans="2:9" ht="33.75" customHeight="1" x14ac:dyDescent="0.2">
      <c r="B43" s="496" t="s">
        <v>1408</v>
      </c>
      <c r="C43" s="496"/>
      <c r="D43" s="496"/>
      <c r="E43" s="496"/>
      <c r="F43" s="496"/>
      <c r="G43" s="496"/>
      <c r="H43" s="496"/>
      <c r="I43" s="166"/>
    </row>
    <row r="44" spans="2:9" ht="52.5" customHeight="1" x14ac:dyDescent="0.2">
      <c r="B44" s="496" t="s">
        <v>1407</v>
      </c>
      <c r="C44" s="496"/>
      <c r="D44" s="496"/>
      <c r="E44" s="496"/>
      <c r="F44" s="496"/>
      <c r="G44" s="496"/>
      <c r="H44" s="496"/>
      <c r="I44" s="166"/>
    </row>
    <row r="45" spans="2:9" ht="51" customHeight="1" x14ac:dyDescent="0.2">
      <c r="B45" s="496"/>
      <c r="C45" s="496"/>
      <c r="D45" s="496"/>
      <c r="E45" s="496"/>
      <c r="F45" s="496"/>
      <c r="G45" s="496"/>
      <c r="H45" s="496"/>
      <c r="I45" s="166"/>
    </row>
    <row r="46" spans="2:9" ht="78.75" customHeight="1" x14ac:dyDescent="0.2">
      <c r="D46" s="350" t="s">
        <v>1409</v>
      </c>
      <c r="E46" s="231"/>
      <c r="F46" s="231"/>
      <c r="G46" s="231"/>
    </row>
  </sheetData>
  <mergeCells count="28">
    <mergeCell ref="B39:H39"/>
    <mergeCell ref="B42:H42"/>
    <mergeCell ref="B45:H45"/>
    <mergeCell ref="B40:H40"/>
    <mergeCell ref="B41:H41"/>
    <mergeCell ref="B44:H44"/>
    <mergeCell ref="B43:H43"/>
    <mergeCell ref="B26:H26"/>
    <mergeCell ref="B27:H27"/>
    <mergeCell ref="B38:I38"/>
    <mergeCell ref="B37:H37"/>
    <mergeCell ref="B23:H23"/>
    <mergeCell ref="B25:H25"/>
    <mergeCell ref="B21:H21"/>
    <mergeCell ref="B22:H22"/>
    <mergeCell ref="C16:D16"/>
    <mergeCell ref="G16:H16"/>
    <mergeCell ref="B10:D10"/>
    <mergeCell ref="F10:H10"/>
    <mergeCell ref="C11:D11"/>
    <mergeCell ref="G11:H11"/>
    <mergeCell ref="C12:D12"/>
    <mergeCell ref="G12:H12"/>
    <mergeCell ref="C13:D13"/>
    <mergeCell ref="G13:H13"/>
    <mergeCell ref="C14:D14"/>
    <mergeCell ref="C15:D15"/>
    <mergeCell ref="G15:H15"/>
  </mergeCells>
  <pageMargins left="0.7" right="0.7" top="0.75" bottom="0.75" header="0.3" footer="0.3"/>
  <pageSetup orientation="portrait" r:id="rId1"/>
  <drawing r:id="rId2"/>
  <tableParts count="1">
    <tablePart r:id="rId3"/>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6E9ADA-D26D-4439-B850-83A23A2B831B}">
  <sheetPr>
    <tabColor theme="6" tint="-0.249977111117893"/>
  </sheetPr>
  <dimension ref="B1:I56"/>
  <sheetViews>
    <sheetView workbookViewId="0">
      <selection activeCell="B1" sqref="B1"/>
    </sheetView>
  </sheetViews>
  <sheetFormatPr defaultRowHeight="78.75" customHeight="1" x14ac:dyDescent="0.2"/>
  <cols>
    <col min="1" max="1" width="9.125" customWidth="1"/>
    <col min="2" max="2" width="19.5" customWidth="1"/>
    <col min="3" max="3" width="19.625" customWidth="1"/>
    <col min="4" max="4" width="19.75" customWidth="1"/>
    <col min="5" max="5" width="15.5" customWidth="1"/>
    <col min="6" max="6" width="19.5" customWidth="1"/>
    <col min="7" max="8" width="19.625" customWidth="1"/>
    <col min="9" max="9" width="36.25" customWidth="1"/>
    <col min="10" max="10" width="10.125" customWidth="1"/>
    <col min="11" max="11" width="9.625" customWidth="1"/>
  </cols>
  <sheetData>
    <row r="1" spans="2:8" ht="62.25" customHeight="1" x14ac:dyDescent="0.75">
      <c r="B1" s="17" t="s">
        <v>31</v>
      </c>
      <c r="C1" s="13"/>
      <c r="D1" s="13"/>
      <c r="E1" s="128" t="s">
        <v>118</v>
      </c>
    </row>
    <row r="2" spans="2:8" ht="57" customHeight="1" x14ac:dyDescent="0.2">
      <c r="B2" s="14" t="s">
        <v>5</v>
      </c>
      <c r="C2" s="15"/>
      <c r="D2" s="15"/>
      <c r="E2" s="150"/>
      <c r="F2" s="18"/>
      <c r="G2" s="18"/>
      <c r="H2" s="18"/>
    </row>
    <row r="3" spans="2:8" ht="14.25" customHeight="1" x14ac:dyDescent="0.2"/>
    <row r="4" spans="2:8" ht="15" customHeight="1" x14ac:dyDescent="0.2"/>
    <row r="5" spans="2:8" ht="20.25" customHeight="1" x14ac:dyDescent="0.3">
      <c r="B5" s="16" t="s">
        <v>6</v>
      </c>
      <c r="D5" s="1"/>
      <c r="E5" s="1"/>
      <c r="F5" s="16" t="s">
        <v>7</v>
      </c>
      <c r="H5" s="1"/>
    </row>
    <row r="6" spans="2:8" ht="15.75" customHeight="1" x14ac:dyDescent="0.2"/>
    <row r="7" spans="2:8" ht="15.75" customHeight="1" x14ac:dyDescent="0.2"/>
    <row r="8" spans="2:8" ht="41.25" customHeight="1" x14ac:dyDescent="0.2"/>
    <row r="9" spans="2:8" ht="36.75" customHeight="1" x14ac:dyDescent="0.2"/>
    <row r="10" spans="2:8" ht="60.75" customHeight="1" x14ac:dyDescent="0.2">
      <c r="B10" s="850" t="str">
        <f>"Father: "&amp;'Family Tree'!M233</f>
        <v>Father: Walter Murray                                                                      B approx 1791 to 1797-D between 1851 &amp; 1861 census</v>
      </c>
      <c r="C10" s="851"/>
      <c r="D10" s="852"/>
      <c r="F10" s="853" t="str">
        <f>"Mother: "&amp;'Family Tree'!M240</f>
        <v>Mother: Margaret (Margret) Petrie                                                                      B Aug 23, 1801-D Nov 8, 1885</v>
      </c>
      <c r="G10" s="851"/>
      <c r="H10" s="852"/>
    </row>
    <row r="11" spans="2:8" ht="20.25" customHeight="1" x14ac:dyDescent="0.25">
      <c r="B11" s="6"/>
      <c r="C11" s="862" t="s">
        <v>1809</v>
      </c>
      <c r="D11" s="863"/>
      <c r="E11" s="319"/>
      <c r="F11" s="320"/>
      <c r="G11" s="862" t="s">
        <v>1817</v>
      </c>
      <c r="H11" s="863"/>
    </row>
    <row r="12" spans="2:8" ht="20.25" customHeight="1" x14ac:dyDescent="0.25">
      <c r="B12" s="6"/>
      <c r="C12" s="864" t="s">
        <v>1812</v>
      </c>
      <c r="D12" s="865"/>
      <c r="E12" s="319"/>
      <c r="F12" s="321"/>
      <c r="G12" s="864" t="s">
        <v>1341</v>
      </c>
      <c r="H12" s="865"/>
    </row>
    <row r="13" spans="2:8" ht="20.25" customHeight="1" x14ac:dyDescent="0.25">
      <c r="B13" s="6"/>
      <c r="C13" s="864" t="s">
        <v>1810</v>
      </c>
      <c r="D13" s="865"/>
      <c r="E13" s="319"/>
      <c r="F13" s="321"/>
      <c r="G13" s="866" t="s">
        <v>1816</v>
      </c>
      <c r="H13" s="867"/>
    </row>
    <row r="14" spans="2:8" ht="18" customHeight="1" x14ac:dyDescent="0.25">
      <c r="B14" s="6"/>
      <c r="C14" s="862" t="s">
        <v>1814</v>
      </c>
      <c r="D14" s="863"/>
      <c r="E14" s="319"/>
      <c r="F14" s="321"/>
      <c r="G14" s="322" t="s">
        <v>2174</v>
      </c>
      <c r="H14" s="323"/>
    </row>
    <row r="15" spans="2:8" ht="20.25" customHeight="1" x14ac:dyDescent="0.25">
      <c r="B15" s="6"/>
      <c r="C15" s="868" t="s">
        <v>1815</v>
      </c>
      <c r="D15" s="869"/>
      <c r="E15" s="319"/>
      <c r="F15" s="320"/>
      <c r="G15" s="864" t="s">
        <v>1846</v>
      </c>
      <c r="H15" s="865"/>
    </row>
    <row r="16" spans="2:8" ht="20.25" customHeight="1" x14ac:dyDescent="0.2">
      <c r="B16" s="6"/>
      <c r="C16" s="554"/>
      <c r="D16" s="555"/>
      <c r="F16" s="6"/>
      <c r="G16" s="674" t="s">
        <v>1763</v>
      </c>
      <c r="H16" s="675"/>
    </row>
    <row r="17" spans="2:8" ht="5.25" customHeight="1" x14ac:dyDescent="0.2">
      <c r="B17" s="7"/>
      <c r="C17" s="8"/>
      <c r="D17" s="9"/>
      <c r="F17" s="7"/>
      <c r="G17" s="8"/>
      <c r="H17" s="11"/>
    </row>
    <row r="18" spans="2:8" ht="12" customHeight="1" x14ac:dyDescent="0.2"/>
    <row r="19" spans="2:8" ht="9" customHeight="1" x14ac:dyDescent="0.2">
      <c r="B19" s="5"/>
      <c r="C19" s="5"/>
      <c r="D19" s="5"/>
      <c r="E19" s="5"/>
      <c r="F19" s="5"/>
      <c r="G19" s="5"/>
      <c r="H19" s="5"/>
    </row>
    <row r="20" spans="2:8" ht="27" customHeight="1" x14ac:dyDescent="0.25">
      <c r="B20" s="2" t="s">
        <v>4</v>
      </c>
      <c r="C20" s="3"/>
      <c r="D20" s="3"/>
      <c r="E20" s="3"/>
      <c r="F20" s="3"/>
      <c r="G20" s="3"/>
      <c r="H20" s="4"/>
    </row>
    <row r="21" spans="2:8" ht="40.5" customHeight="1" x14ac:dyDescent="0.2">
      <c r="B21" s="627" t="s">
        <v>1819</v>
      </c>
      <c r="C21" s="667"/>
      <c r="D21" s="667"/>
      <c r="E21" s="667"/>
      <c r="F21" s="667"/>
      <c r="G21" s="667"/>
      <c r="H21" s="870"/>
    </row>
    <row r="22" spans="2:8" ht="50.25" customHeight="1" x14ac:dyDescent="0.2">
      <c r="B22" s="627" t="s">
        <v>1818</v>
      </c>
      <c r="C22" s="626"/>
      <c r="D22" s="626"/>
      <c r="E22" s="626"/>
      <c r="F22" s="626"/>
      <c r="G22" s="626"/>
      <c r="H22" s="628"/>
    </row>
    <row r="23" spans="2:8" ht="25.5" customHeight="1" x14ac:dyDescent="0.2">
      <c r="B23" s="637" t="s">
        <v>1813</v>
      </c>
      <c r="C23" s="583"/>
      <c r="D23" s="583"/>
      <c r="E23" s="583"/>
      <c r="F23" s="583"/>
      <c r="G23" s="583"/>
      <c r="H23" s="659"/>
    </row>
    <row r="24" spans="2:8" ht="27" customHeight="1" x14ac:dyDescent="0.2">
      <c r="B24" s="627" t="s">
        <v>1820</v>
      </c>
      <c r="C24" s="667"/>
      <c r="D24" s="667"/>
      <c r="E24" s="667"/>
      <c r="F24" s="667"/>
      <c r="G24" s="667"/>
      <c r="H24" s="870"/>
    </row>
    <row r="25" spans="2:8" ht="60" customHeight="1" x14ac:dyDescent="0.2">
      <c r="B25" s="673" t="s">
        <v>1873</v>
      </c>
      <c r="C25" s="674"/>
      <c r="D25" s="674"/>
      <c r="E25" s="674"/>
      <c r="F25" s="674"/>
      <c r="G25" s="674"/>
      <c r="H25" s="675"/>
    </row>
    <row r="26" spans="2:8" ht="82.5" customHeight="1" x14ac:dyDescent="0.2">
      <c r="B26" s="637" t="s">
        <v>1874</v>
      </c>
      <c r="C26" s="557"/>
      <c r="D26" s="557"/>
      <c r="E26" s="557"/>
      <c r="F26" s="557"/>
      <c r="G26" s="557"/>
      <c r="H26" s="648"/>
    </row>
    <row r="27" spans="2:8" ht="71.25" customHeight="1" x14ac:dyDescent="0.2">
      <c r="B27" s="637" t="s">
        <v>1872</v>
      </c>
      <c r="C27" s="583"/>
      <c r="D27" s="583"/>
      <c r="E27" s="583"/>
      <c r="F27" s="583"/>
      <c r="G27" s="583"/>
      <c r="H27" s="659"/>
    </row>
    <row r="28" spans="2:8" ht="93" customHeight="1" x14ac:dyDescent="0.2">
      <c r="B28" s="663" t="s">
        <v>1891</v>
      </c>
      <c r="C28" s="583"/>
      <c r="D28" s="583"/>
      <c r="E28" s="583"/>
      <c r="F28" s="583"/>
      <c r="G28" s="583"/>
      <c r="H28" s="659"/>
    </row>
    <row r="29" spans="2:8" ht="108.75" customHeight="1" x14ac:dyDescent="0.2">
      <c r="B29" s="871" t="s">
        <v>2181</v>
      </c>
      <c r="C29" s="680"/>
      <c r="D29" s="680"/>
      <c r="E29" s="680"/>
      <c r="F29" s="680"/>
      <c r="G29" s="680"/>
      <c r="H29" s="681"/>
    </row>
    <row r="30" spans="2:8" ht="87" customHeight="1" x14ac:dyDescent="0.2">
      <c r="B30" s="637" t="s">
        <v>2175</v>
      </c>
      <c r="C30" s="583"/>
      <c r="D30" s="583"/>
      <c r="E30" s="583"/>
      <c r="F30" s="583"/>
      <c r="G30" s="583"/>
      <c r="H30" s="659"/>
    </row>
    <row r="31" spans="2:8" ht="18.75" customHeight="1" x14ac:dyDescent="0.25">
      <c r="B31" s="743"/>
      <c r="C31" s="560"/>
      <c r="D31" s="560"/>
      <c r="E31" s="560"/>
      <c r="F31" s="560"/>
      <c r="G31" s="560"/>
      <c r="H31" s="612"/>
    </row>
    <row r="32" spans="2:8" ht="15" customHeight="1" x14ac:dyDescent="0.2">
      <c r="B32" s="608"/>
      <c r="C32" s="609"/>
      <c r="D32" s="609"/>
      <c r="E32" s="609"/>
      <c r="F32" s="609"/>
      <c r="G32" s="609"/>
      <c r="H32" s="610"/>
    </row>
    <row r="33" spans="2:9" ht="13.5" customHeight="1" x14ac:dyDescent="0.2"/>
    <row r="34" spans="2:9" ht="27" customHeight="1" x14ac:dyDescent="0.2">
      <c r="B34" s="19" t="s">
        <v>8</v>
      </c>
      <c r="C34" s="19" t="s">
        <v>9</v>
      </c>
      <c r="D34" s="20" t="s">
        <v>10</v>
      </c>
      <c r="E34" s="21" t="s">
        <v>2</v>
      </c>
      <c r="F34" s="21" t="s">
        <v>11</v>
      </c>
      <c r="G34" s="21" t="s">
        <v>3</v>
      </c>
      <c r="H34" s="21" t="s">
        <v>12</v>
      </c>
      <c r="I34" s="21" t="s">
        <v>388</v>
      </c>
    </row>
    <row r="35" spans="2:9" ht="79.5" customHeight="1" x14ac:dyDescent="0.2">
      <c r="B35" s="315"/>
      <c r="C35" s="180" t="s">
        <v>1878</v>
      </c>
      <c r="D35" s="22" t="s">
        <v>745</v>
      </c>
      <c r="E35" s="129" t="s">
        <v>1875</v>
      </c>
      <c r="F35" s="80" t="s">
        <v>1876</v>
      </c>
      <c r="G35" s="131"/>
      <c r="H35" s="80"/>
      <c r="I35" s="324"/>
    </row>
    <row r="36" spans="2:9" ht="79.5" customHeight="1" x14ac:dyDescent="0.2">
      <c r="B36" s="1"/>
      <c r="C36" s="180" t="s">
        <v>1879</v>
      </c>
      <c r="D36" s="22" t="s">
        <v>745</v>
      </c>
      <c r="E36" s="129" t="s">
        <v>1871</v>
      </c>
      <c r="F36" s="80" t="s">
        <v>1867</v>
      </c>
      <c r="G36" s="131" t="s">
        <v>1868</v>
      </c>
      <c r="H36" s="80" t="s">
        <v>1869</v>
      </c>
      <c r="I36" s="261"/>
    </row>
    <row r="37" spans="2:9" ht="99" customHeight="1" x14ac:dyDescent="0.2">
      <c r="B37" s="1"/>
      <c r="C37" s="180" t="s">
        <v>1887</v>
      </c>
      <c r="D37" s="22" t="s">
        <v>745</v>
      </c>
      <c r="E37" s="108" t="s">
        <v>1890</v>
      </c>
      <c r="F37" s="80" t="s">
        <v>1867</v>
      </c>
      <c r="G37" s="23" t="s">
        <v>1892</v>
      </c>
      <c r="H37" s="24" t="s">
        <v>1893</v>
      </c>
      <c r="I37" s="260"/>
    </row>
    <row r="38" spans="2:9" ht="99" customHeight="1" x14ac:dyDescent="0.2">
      <c r="B38" s="1"/>
      <c r="C38" s="181" t="s">
        <v>2178</v>
      </c>
      <c r="D38" s="66" t="s">
        <v>746</v>
      </c>
      <c r="E38" s="108" t="s">
        <v>1888</v>
      </c>
      <c r="F38" s="80" t="s">
        <v>1867</v>
      </c>
      <c r="G38" s="67" t="s">
        <v>1889</v>
      </c>
      <c r="H38" s="147" t="s">
        <v>1765</v>
      </c>
      <c r="I38" s="393" t="s">
        <v>1881</v>
      </c>
    </row>
    <row r="39" spans="2:9" ht="99" customHeight="1" x14ac:dyDescent="0.2">
      <c r="B39" s="1"/>
      <c r="C39" s="181" t="s">
        <v>1900</v>
      </c>
      <c r="D39" s="66" t="s">
        <v>746</v>
      </c>
      <c r="E39" s="146" t="s">
        <v>1902</v>
      </c>
      <c r="F39" s="80" t="s">
        <v>1867</v>
      </c>
      <c r="G39" s="67"/>
      <c r="H39" s="147"/>
      <c r="I39" s="393"/>
    </row>
    <row r="40" spans="2:9" ht="99" customHeight="1" x14ac:dyDescent="0.2">
      <c r="B40" s="1"/>
      <c r="C40" s="180" t="s">
        <v>1904</v>
      </c>
      <c r="D40" s="66" t="s">
        <v>1811</v>
      </c>
      <c r="E40" s="146"/>
      <c r="F40" s="147"/>
      <c r="G40" s="67"/>
      <c r="H40" s="147"/>
      <c r="I40" s="393"/>
    </row>
    <row r="41" spans="2:9" ht="38.25" customHeight="1" x14ac:dyDescent="0.2">
      <c r="B41" s="1"/>
      <c r="C41" s="704" t="s">
        <v>1877</v>
      </c>
      <c r="D41" s="570"/>
      <c r="E41" s="570"/>
      <c r="F41" s="570"/>
      <c r="G41" s="570"/>
      <c r="H41" s="570"/>
      <c r="I41" s="147"/>
    </row>
    <row r="42" spans="2:9" ht="45" customHeight="1" x14ac:dyDescent="0.2">
      <c r="B42" s="273"/>
      <c r="C42" s="666" t="s">
        <v>1870</v>
      </c>
      <c r="D42" s="496"/>
      <c r="E42" s="496"/>
      <c r="F42" s="496"/>
      <c r="G42" s="496"/>
      <c r="H42" s="496"/>
      <c r="I42" s="166"/>
    </row>
    <row r="43" spans="2:9" ht="55.5" customHeight="1" x14ac:dyDescent="0.2">
      <c r="B43" s="273"/>
      <c r="C43" s="666" t="s">
        <v>1885</v>
      </c>
      <c r="D43" s="496"/>
      <c r="E43" s="496"/>
      <c r="F43" s="496"/>
      <c r="G43" s="496"/>
      <c r="H43" s="496"/>
      <c r="I43" s="166"/>
    </row>
    <row r="44" spans="2:9" ht="57" customHeight="1" x14ac:dyDescent="0.2">
      <c r="B44" s="273"/>
      <c r="C44" s="666" t="s">
        <v>1884</v>
      </c>
      <c r="D44" s="496"/>
      <c r="E44" s="496"/>
      <c r="F44" s="496"/>
      <c r="G44" s="496"/>
      <c r="H44" s="496"/>
      <c r="I44" s="166"/>
    </row>
    <row r="45" spans="2:9" ht="68.25" customHeight="1" x14ac:dyDescent="0.2">
      <c r="B45" s="273"/>
      <c r="C45" s="666" t="s">
        <v>1882</v>
      </c>
      <c r="D45" s="496"/>
      <c r="E45" s="496"/>
      <c r="F45" s="496"/>
      <c r="G45" s="496"/>
      <c r="H45" s="496"/>
      <c r="I45" s="166"/>
    </row>
    <row r="46" spans="2:9" ht="86.25" customHeight="1" x14ac:dyDescent="0.2">
      <c r="B46" s="273"/>
      <c r="C46" s="666" t="s">
        <v>1886</v>
      </c>
      <c r="D46" s="496"/>
      <c r="E46" s="496"/>
      <c r="F46" s="496"/>
      <c r="G46" s="496"/>
      <c r="H46" s="496"/>
      <c r="I46" s="166"/>
    </row>
    <row r="47" spans="2:9" ht="67.5" customHeight="1" x14ac:dyDescent="0.2">
      <c r="B47" s="273"/>
      <c r="C47" s="496" t="s">
        <v>1883</v>
      </c>
      <c r="D47" s="496"/>
      <c r="E47" s="496"/>
      <c r="F47" s="496"/>
      <c r="G47" s="496"/>
      <c r="H47" s="496"/>
      <c r="I47" s="166"/>
    </row>
    <row r="48" spans="2:9" ht="31.5" customHeight="1" x14ac:dyDescent="0.2">
      <c r="C48" s="496" t="s">
        <v>1880</v>
      </c>
      <c r="D48" s="496"/>
      <c r="E48" s="496"/>
      <c r="F48" s="496"/>
      <c r="G48" s="496"/>
      <c r="H48" s="496"/>
    </row>
    <row r="49" spans="3:8" ht="41.25" customHeight="1" x14ac:dyDescent="0.2">
      <c r="C49" s="496" t="s">
        <v>1894</v>
      </c>
      <c r="D49" s="496"/>
      <c r="E49" s="496"/>
      <c r="F49" s="496"/>
      <c r="G49" s="496"/>
      <c r="H49" s="496"/>
    </row>
    <row r="50" spans="3:8" ht="48" customHeight="1" x14ac:dyDescent="0.2">
      <c r="C50" s="496" t="s">
        <v>1895</v>
      </c>
      <c r="D50" s="496"/>
      <c r="E50" s="496"/>
      <c r="F50" s="496"/>
      <c r="G50" s="496"/>
      <c r="H50" s="496"/>
    </row>
    <row r="51" spans="3:8" ht="55.5" customHeight="1" x14ac:dyDescent="0.2">
      <c r="C51" s="496" t="s">
        <v>1896</v>
      </c>
      <c r="D51" s="496"/>
      <c r="E51" s="496"/>
      <c r="F51" s="496"/>
      <c r="G51" s="496"/>
      <c r="H51" s="496"/>
    </row>
    <row r="52" spans="3:8" ht="47.25" customHeight="1" x14ac:dyDescent="0.2">
      <c r="C52" s="496" t="s">
        <v>1897</v>
      </c>
      <c r="D52" s="496"/>
      <c r="E52" s="496"/>
      <c r="F52" s="496"/>
      <c r="G52" s="496"/>
      <c r="H52" s="496"/>
    </row>
    <row r="53" spans="3:8" s="1" customFormat="1" ht="27.75" customHeight="1" x14ac:dyDescent="0.2">
      <c r="C53" s="496" t="s">
        <v>1898</v>
      </c>
      <c r="D53" s="496"/>
      <c r="E53" s="496"/>
      <c r="F53" s="496"/>
      <c r="G53" s="496"/>
      <c r="H53" s="496"/>
    </row>
    <row r="54" spans="3:8" s="1" customFormat="1" ht="27" customHeight="1" x14ac:dyDescent="0.2">
      <c r="C54" s="625" t="s">
        <v>1899</v>
      </c>
      <c r="D54" s="625"/>
      <c r="E54" s="625"/>
      <c r="F54" s="625"/>
      <c r="G54" s="625"/>
      <c r="H54" s="625"/>
    </row>
    <row r="55" spans="3:8" ht="57.75" customHeight="1" x14ac:dyDescent="0.2">
      <c r="C55" s="496" t="s">
        <v>1903</v>
      </c>
      <c r="D55" s="496"/>
      <c r="E55" s="496"/>
      <c r="F55" s="496"/>
      <c r="G55" s="496"/>
      <c r="H55" s="496"/>
    </row>
    <row r="56" spans="3:8" s="1" customFormat="1" ht="49.5" customHeight="1" x14ac:dyDescent="0.2">
      <c r="C56" s="496" t="s">
        <v>1905</v>
      </c>
      <c r="D56" s="496"/>
      <c r="E56" s="496"/>
      <c r="F56" s="496"/>
      <c r="G56" s="496"/>
      <c r="H56" s="496"/>
    </row>
  </sheetData>
  <mergeCells count="41">
    <mergeCell ref="C56:H56"/>
    <mergeCell ref="C54:H54"/>
    <mergeCell ref="C55:H55"/>
    <mergeCell ref="C49:H49"/>
    <mergeCell ref="C50:H50"/>
    <mergeCell ref="C51:H51"/>
    <mergeCell ref="C52:H52"/>
    <mergeCell ref="C53:H53"/>
    <mergeCell ref="C48:H48"/>
    <mergeCell ref="C41:H41"/>
    <mergeCell ref="B24:H24"/>
    <mergeCell ref="B27:H27"/>
    <mergeCell ref="C42:H42"/>
    <mergeCell ref="B31:H31"/>
    <mergeCell ref="B32:H32"/>
    <mergeCell ref="C43:H43"/>
    <mergeCell ref="C47:H47"/>
    <mergeCell ref="C45:H45"/>
    <mergeCell ref="C44:H44"/>
    <mergeCell ref="C46:H46"/>
    <mergeCell ref="B21:H21"/>
    <mergeCell ref="B25:H25"/>
    <mergeCell ref="B26:H26"/>
    <mergeCell ref="B29:H29"/>
    <mergeCell ref="B30:H30"/>
    <mergeCell ref="B28:H28"/>
    <mergeCell ref="B22:H22"/>
    <mergeCell ref="B23:H23"/>
    <mergeCell ref="C16:D16"/>
    <mergeCell ref="G16:H16"/>
    <mergeCell ref="B10:D10"/>
    <mergeCell ref="F10:H10"/>
    <mergeCell ref="C11:D11"/>
    <mergeCell ref="G11:H11"/>
    <mergeCell ref="C12:D12"/>
    <mergeCell ref="G12:H12"/>
    <mergeCell ref="C13:D13"/>
    <mergeCell ref="G13:H13"/>
    <mergeCell ref="C14:D14"/>
    <mergeCell ref="C15:D15"/>
    <mergeCell ref="G15:H15"/>
  </mergeCells>
  <hyperlinks>
    <hyperlink ref="C54:H54" location="'Alex Knox&amp;Eliz Murray'!A1" display="The story of Elisabeth and Alexander is found when you CLICK HERE" xr:uid="{763DE582-9D21-4F29-B471-C52EA78377C2}"/>
  </hyperlinks>
  <pageMargins left="0.7" right="0.7" top="0.75" bottom="0.75" header="0.3" footer="0.3"/>
  <pageSetup orientation="portrait" r:id="rId1"/>
  <drawing r:id="rId2"/>
  <tableParts count="1">
    <tablePart r:id="rId3"/>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62A600-A43B-4513-B65F-48361A987967}">
  <sheetPr>
    <tabColor theme="6" tint="-0.249977111117893"/>
  </sheetPr>
  <dimension ref="B1:I37"/>
  <sheetViews>
    <sheetView workbookViewId="0">
      <selection activeCell="B1" sqref="B1"/>
    </sheetView>
  </sheetViews>
  <sheetFormatPr defaultRowHeight="78.75" customHeight="1" x14ac:dyDescent="0.2"/>
  <cols>
    <col min="1" max="1" width="9.125" customWidth="1"/>
    <col min="2" max="2" width="19.5" customWidth="1"/>
    <col min="3" max="3" width="19.625" customWidth="1"/>
    <col min="4" max="4" width="19.75" customWidth="1"/>
    <col min="5" max="5" width="15.5" customWidth="1"/>
    <col min="6" max="6" width="19.5" customWidth="1"/>
    <col min="7" max="8" width="19.625" customWidth="1"/>
    <col min="9" max="9" width="36.25" customWidth="1"/>
    <col min="10" max="10" width="10.125" customWidth="1"/>
    <col min="11" max="11" width="9.625" customWidth="1"/>
  </cols>
  <sheetData>
    <row r="1" spans="2:8" ht="62.25" customHeight="1" x14ac:dyDescent="0.75">
      <c r="B1" s="17" t="s">
        <v>31</v>
      </c>
      <c r="C1" s="13"/>
      <c r="D1" s="13"/>
      <c r="E1" s="128" t="s">
        <v>118</v>
      </c>
    </row>
    <row r="2" spans="2:8" ht="57" customHeight="1" x14ac:dyDescent="0.2">
      <c r="B2" s="14" t="s">
        <v>5</v>
      </c>
      <c r="C2" s="15"/>
      <c r="D2" s="15"/>
      <c r="E2" s="150"/>
      <c r="F2" s="18"/>
      <c r="G2" s="18"/>
      <c r="H2" s="18"/>
    </row>
    <row r="3" spans="2:8" ht="14.25" customHeight="1" x14ac:dyDescent="0.2"/>
    <row r="4" spans="2:8" ht="15" customHeight="1" x14ac:dyDescent="0.2"/>
    <row r="5" spans="2:8" ht="20.25" customHeight="1" x14ac:dyDescent="0.3">
      <c r="B5" s="16" t="s">
        <v>6</v>
      </c>
      <c r="D5" s="1"/>
      <c r="E5" s="1"/>
      <c r="F5" s="16" t="s">
        <v>7</v>
      </c>
      <c r="H5" s="1"/>
    </row>
    <row r="6" spans="2:8" ht="15.75" customHeight="1" x14ac:dyDescent="0.2"/>
    <row r="7" spans="2:8" ht="15.75" customHeight="1" x14ac:dyDescent="0.2"/>
    <row r="8" spans="2:8" ht="67.5" customHeight="1" x14ac:dyDescent="0.2"/>
    <row r="9" spans="2:8" ht="36.75" customHeight="1" x14ac:dyDescent="0.2"/>
    <row r="10" spans="2:8" ht="42" customHeight="1" x14ac:dyDescent="0.2">
      <c r="B10" s="850" t="str">
        <f>"Father: "&amp;'Family Tree'!M203</f>
        <v>Father: William Knox  Bap: Dec 17, 1799                                        D-Nov 30, 1875</v>
      </c>
      <c r="C10" s="851"/>
      <c r="D10" s="852"/>
      <c r="F10" s="853" t="str">
        <f>"Mother: "&amp;'Family Tree'!M227</f>
        <v>Mother: Jane Hutcheon                                                                      Bap:  Feb 8, 1806-D Feb 23, 1869</v>
      </c>
      <c r="G10" s="851"/>
      <c r="H10" s="852"/>
    </row>
    <row r="11" spans="2:8" ht="20.25" customHeight="1" x14ac:dyDescent="0.25">
      <c r="B11" s="6"/>
      <c r="C11" s="872" t="s">
        <v>1839</v>
      </c>
      <c r="D11" s="873"/>
      <c r="E11" s="319"/>
      <c r="F11" s="320"/>
      <c r="G11" s="872" t="s">
        <v>1843</v>
      </c>
      <c r="H11" s="873"/>
    </row>
    <row r="12" spans="2:8" ht="20.25" customHeight="1" x14ac:dyDescent="0.25">
      <c r="B12" s="6"/>
      <c r="C12" s="874" t="s">
        <v>1840</v>
      </c>
      <c r="D12" s="875"/>
      <c r="E12" s="319"/>
      <c r="F12" s="321"/>
      <c r="G12" s="874" t="s">
        <v>1844</v>
      </c>
      <c r="H12" s="875"/>
    </row>
    <row r="13" spans="2:8" ht="20.25" customHeight="1" x14ac:dyDescent="0.25">
      <c r="B13" s="6"/>
      <c r="C13" s="874" t="s">
        <v>1816</v>
      </c>
      <c r="D13" s="875"/>
      <c r="E13" s="319"/>
      <c r="F13" s="321"/>
      <c r="G13" s="866" t="s">
        <v>1816</v>
      </c>
      <c r="H13" s="867"/>
    </row>
    <row r="14" spans="2:8" ht="18" customHeight="1" x14ac:dyDescent="0.25">
      <c r="B14" s="6"/>
      <c r="C14" s="872" t="s">
        <v>1841</v>
      </c>
      <c r="D14" s="873"/>
      <c r="E14" s="319"/>
      <c r="F14" s="321"/>
      <c r="G14" s="399" t="s">
        <v>1845</v>
      </c>
      <c r="H14" s="400"/>
    </row>
    <row r="15" spans="2:8" ht="20.25" customHeight="1" x14ac:dyDescent="0.25">
      <c r="B15" s="6"/>
      <c r="C15" s="878" t="s">
        <v>1842</v>
      </c>
      <c r="D15" s="879"/>
      <c r="E15" s="319"/>
      <c r="F15" s="320"/>
      <c r="G15" s="874" t="s">
        <v>1847</v>
      </c>
      <c r="H15" s="875"/>
    </row>
    <row r="16" spans="2:8" ht="20.25" customHeight="1" x14ac:dyDescent="0.2">
      <c r="B16" s="6"/>
      <c r="C16" s="554"/>
      <c r="D16" s="555"/>
      <c r="F16" s="6"/>
      <c r="G16" s="780" t="s">
        <v>1846</v>
      </c>
      <c r="H16" s="781"/>
    </row>
    <row r="17" spans="2:9" ht="5.25" customHeight="1" x14ac:dyDescent="0.2">
      <c r="B17" s="7"/>
      <c r="C17" s="8"/>
      <c r="D17" s="9"/>
      <c r="F17" s="7"/>
      <c r="G17" s="8"/>
      <c r="H17" s="11"/>
    </row>
    <row r="18" spans="2:9" ht="12" customHeight="1" x14ac:dyDescent="0.2"/>
    <row r="19" spans="2:9" ht="9" customHeight="1" x14ac:dyDescent="0.2">
      <c r="B19" s="5"/>
      <c r="C19" s="5"/>
      <c r="D19" s="5"/>
      <c r="E19" s="5"/>
      <c r="F19" s="5"/>
      <c r="G19" s="5"/>
      <c r="H19" s="5"/>
    </row>
    <row r="20" spans="2:9" ht="27" customHeight="1" x14ac:dyDescent="0.25">
      <c r="B20" s="2" t="s">
        <v>4</v>
      </c>
      <c r="C20" s="3"/>
      <c r="D20" s="3"/>
      <c r="E20" s="3"/>
      <c r="F20" s="3"/>
      <c r="G20" s="3"/>
      <c r="H20" s="4"/>
    </row>
    <row r="21" spans="2:9" ht="40.5" customHeight="1" x14ac:dyDescent="0.2">
      <c r="B21" s="876" t="s">
        <v>2183</v>
      </c>
      <c r="C21" s="695"/>
      <c r="D21" s="695"/>
      <c r="E21" s="695"/>
      <c r="F21" s="695"/>
      <c r="G21" s="695"/>
      <c r="H21" s="814"/>
    </row>
    <row r="22" spans="2:9" ht="50.25" customHeight="1" x14ac:dyDescent="0.2">
      <c r="B22" s="813" t="s">
        <v>2008</v>
      </c>
      <c r="C22" s="496"/>
      <c r="D22" s="496"/>
      <c r="E22" s="496"/>
      <c r="F22" s="496"/>
      <c r="G22" s="496"/>
      <c r="H22" s="877"/>
    </row>
    <row r="23" spans="2:9" ht="27" customHeight="1" x14ac:dyDescent="0.2">
      <c r="B23" s="813"/>
      <c r="C23" s="695"/>
      <c r="D23" s="695"/>
      <c r="E23" s="695"/>
      <c r="F23" s="695"/>
      <c r="G23" s="695"/>
      <c r="H23" s="814"/>
    </row>
    <row r="24" spans="2:9" ht="18.75" customHeight="1" x14ac:dyDescent="0.25">
      <c r="B24" s="743"/>
      <c r="C24" s="560"/>
      <c r="D24" s="560"/>
      <c r="E24" s="560"/>
      <c r="F24" s="560"/>
      <c r="G24" s="560"/>
      <c r="H24" s="612"/>
    </row>
    <row r="25" spans="2:9" ht="5.25" customHeight="1" x14ac:dyDescent="0.2">
      <c r="B25" s="608"/>
      <c r="C25" s="609"/>
      <c r="D25" s="609"/>
      <c r="E25" s="609"/>
      <c r="F25" s="609"/>
      <c r="G25" s="609"/>
      <c r="H25" s="610"/>
    </row>
    <row r="26" spans="2:9" ht="13.5" customHeight="1" x14ac:dyDescent="0.2"/>
    <row r="27" spans="2:9" ht="27" customHeight="1" x14ac:dyDescent="0.2">
      <c r="B27" s="19" t="s">
        <v>8</v>
      </c>
      <c r="C27" s="19" t="s">
        <v>9</v>
      </c>
      <c r="D27" s="20" t="s">
        <v>10</v>
      </c>
      <c r="E27" s="21" t="s">
        <v>2</v>
      </c>
      <c r="F27" s="21" t="s">
        <v>11</v>
      </c>
      <c r="G27" s="21" t="s">
        <v>3</v>
      </c>
      <c r="H27" s="21" t="s">
        <v>12</v>
      </c>
      <c r="I27" s="21" t="s">
        <v>388</v>
      </c>
    </row>
    <row r="28" spans="2:9" ht="79.5" customHeight="1" x14ac:dyDescent="0.2">
      <c r="B28" s="315"/>
      <c r="C28" s="180" t="s">
        <v>1850</v>
      </c>
      <c r="D28" s="82" t="s">
        <v>745</v>
      </c>
      <c r="E28" s="129" t="s">
        <v>1848</v>
      </c>
      <c r="F28" s="80" t="s">
        <v>1858</v>
      </c>
      <c r="G28" s="131" t="s">
        <v>1849</v>
      </c>
      <c r="H28" s="80" t="s">
        <v>169</v>
      </c>
      <c r="I28" s="324"/>
    </row>
    <row r="29" spans="2:9" ht="79.5" customHeight="1" x14ac:dyDescent="0.2">
      <c r="B29" s="1"/>
      <c r="C29" s="180" t="s">
        <v>1851</v>
      </c>
      <c r="D29" s="82" t="s">
        <v>745</v>
      </c>
      <c r="E29" s="129" t="s">
        <v>1852</v>
      </c>
      <c r="F29" s="80" t="s">
        <v>1858</v>
      </c>
      <c r="G29" s="131" t="s">
        <v>1853</v>
      </c>
      <c r="H29" s="80" t="s">
        <v>1854</v>
      </c>
      <c r="I29" s="261"/>
    </row>
    <row r="30" spans="2:9" ht="73.5" customHeight="1" x14ac:dyDescent="0.2">
      <c r="B30" s="1"/>
      <c r="C30" s="180" t="s">
        <v>1860</v>
      </c>
      <c r="D30" s="82" t="s">
        <v>745</v>
      </c>
      <c r="E30" s="129" t="s">
        <v>1857</v>
      </c>
      <c r="F30" s="80" t="s">
        <v>313</v>
      </c>
      <c r="G30" s="83" t="s">
        <v>1859</v>
      </c>
      <c r="H30" s="80" t="s">
        <v>1765</v>
      </c>
      <c r="I30" s="330" t="s">
        <v>2186</v>
      </c>
    </row>
    <row r="31" spans="2:9" ht="78.75" customHeight="1" x14ac:dyDescent="0.2">
      <c r="B31" s="1"/>
      <c r="C31" s="181" t="s">
        <v>1862</v>
      </c>
      <c r="D31" s="82" t="s">
        <v>745</v>
      </c>
      <c r="E31" s="129" t="s">
        <v>1863</v>
      </c>
      <c r="F31" s="80" t="s">
        <v>1864</v>
      </c>
      <c r="G31" s="83" t="s">
        <v>1865</v>
      </c>
      <c r="H31" s="80" t="s">
        <v>1763</v>
      </c>
      <c r="I31" s="393"/>
    </row>
    <row r="32" spans="2:9" ht="15.75" customHeight="1" x14ac:dyDescent="0.2">
      <c r="B32" s="273"/>
      <c r="C32" s="666"/>
      <c r="D32" s="496"/>
      <c r="E32" s="496"/>
      <c r="F32" s="496"/>
      <c r="G32" s="496"/>
      <c r="H32" s="496"/>
      <c r="I32" s="166"/>
    </row>
    <row r="33" spans="2:9" ht="61.5" customHeight="1" x14ac:dyDescent="0.2">
      <c r="B33" s="666" t="s">
        <v>1855</v>
      </c>
      <c r="C33" s="496"/>
      <c r="D33" s="496"/>
      <c r="E33" s="496"/>
      <c r="F33" s="496"/>
      <c r="G33" s="496"/>
      <c r="H33" s="496"/>
      <c r="I33" s="166"/>
    </row>
    <row r="34" spans="2:9" ht="46.5" customHeight="1" x14ac:dyDescent="0.2">
      <c r="B34" s="666" t="s">
        <v>1856</v>
      </c>
      <c r="C34" s="496"/>
      <c r="D34" s="496"/>
      <c r="E34" s="496"/>
      <c r="F34" s="496"/>
      <c r="G34" s="496"/>
      <c r="H34" s="496"/>
      <c r="I34" s="166"/>
    </row>
    <row r="35" spans="2:9" ht="40.5" customHeight="1" x14ac:dyDescent="0.2">
      <c r="B35" s="666" t="s">
        <v>2185</v>
      </c>
      <c r="C35" s="472"/>
      <c r="D35" s="472"/>
      <c r="E35" s="472"/>
      <c r="F35" s="472"/>
      <c r="G35" s="472"/>
      <c r="H35" s="472"/>
      <c r="I35" s="166"/>
    </row>
    <row r="36" spans="2:9" ht="104.25" customHeight="1" x14ac:dyDescent="0.2">
      <c r="B36" s="557" t="s">
        <v>1861</v>
      </c>
      <c r="C36" s="557"/>
      <c r="D36" s="557"/>
      <c r="E36" s="557"/>
      <c r="F36" s="557"/>
      <c r="G36" s="557"/>
      <c r="H36" s="557"/>
    </row>
    <row r="37" spans="2:9" ht="44.25" customHeight="1" x14ac:dyDescent="0.2">
      <c r="B37" s="496" t="s">
        <v>1866</v>
      </c>
      <c r="C37" s="496"/>
      <c r="D37" s="496"/>
      <c r="E37" s="496"/>
      <c r="F37" s="496"/>
      <c r="G37" s="496"/>
      <c r="H37" s="496"/>
    </row>
  </sheetData>
  <mergeCells count="24">
    <mergeCell ref="B33:H33"/>
    <mergeCell ref="B34:H34"/>
    <mergeCell ref="B36:H36"/>
    <mergeCell ref="B37:H37"/>
    <mergeCell ref="B24:H24"/>
    <mergeCell ref="B25:H25"/>
    <mergeCell ref="C32:H32"/>
    <mergeCell ref="B35:H35"/>
    <mergeCell ref="B21:H21"/>
    <mergeCell ref="B22:H22"/>
    <mergeCell ref="B23:H23"/>
    <mergeCell ref="C13:D13"/>
    <mergeCell ref="G13:H13"/>
    <mergeCell ref="C14:D14"/>
    <mergeCell ref="C15:D15"/>
    <mergeCell ref="G15:H15"/>
    <mergeCell ref="C16:D16"/>
    <mergeCell ref="G16:H16"/>
    <mergeCell ref="B10:D10"/>
    <mergeCell ref="F10:H10"/>
    <mergeCell ref="C11:D11"/>
    <mergeCell ref="G11:H11"/>
    <mergeCell ref="C12:D12"/>
    <mergeCell ref="G12:H12"/>
  </mergeCells>
  <pageMargins left="0.7" right="0.7" top="0.75" bottom="0.75" header="0.3" footer="0.3"/>
  <pageSetup orientation="portrait" r:id="rId1"/>
  <drawing r:id="rId2"/>
  <tableParts count="1">
    <tablePart r:id="rId3"/>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F881ED-EA75-44F4-A161-42D6AC4CDD15}">
  <sheetPr>
    <tabColor theme="6" tint="-0.249977111117893"/>
  </sheetPr>
  <dimension ref="B1:I72"/>
  <sheetViews>
    <sheetView workbookViewId="0">
      <selection activeCell="B1" sqref="B1"/>
    </sheetView>
  </sheetViews>
  <sheetFormatPr defaultRowHeight="78.75" customHeight="1" x14ac:dyDescent="0.2"/>
  <cols>
    <col min="1" max="1" width="9.125" customWidth="1"/>
    <col min="2" max="2" width="19.5" customWidth="1"/>
    <col min="3" max="3" width="19.625" customWidth="1"/>
    <col min="4" max="4" width="19.75" customWidth="1"/>
    <col min="5" max="5" width="15.5" customWidth="1"/>
    <col min="6" max="6" width="19.5" customWidth="1"/>
    <col min="7" max="8" width="19.625" customWidth="1"/>
    <col min="9" max="9" width="36.25" customWidth="1"/>
    <col min="10" max="10" width="10.125" customWidth="1"/>
    <col min="11" max="11" width="9.625" customWidth="1"/>
  </cols>
  <sheetData>
    <row r="1" spans="2:8" ht="62.25" customHeight="1" x14ac:dyDescent="0.75">
      <c r="B1" s="17" t="s">
        <v>31</v>
      </c>
      <c r="C1" s="13"/>
      <c r="D1" s="13"/>
      <c r="E1" s="128" t="s">
        <v>118</v>
      </c>
    </row>
    <row r="2" spans="2:8" ht="57" customHeight="1" x14ac:dyDescent="0.2">
      <c r="B2" s="14" t="s">
        <v>5</v>
      </c>
      <c r="C2" s="15"/>
      <c r="D2" s="15"/>
      <c r="E2" s="150"/>
      <c r="F2" s="18"/>
      <c r="G2" s="18"/>
      <c r="H2" s="18"/>
    </row>
    <row r="3" spans="2:8" ht="14.25" customHeight="1" x14ac:dyDescent="0.2"/>
    <row r="4" spans="2:8" ht="15" customHeight="1" x14ac:dyDescent="0.2"/>
    <row r="5" spans="2:8" ht="20.25" customHeight="1" x14ac:dyDescent="0.3">
      <c r="B5" s="16" t="s">
        <v>6</v>
      </c>
      <c r="D5" s="1"/>
      <c r="E5" s="1"/>
      <c r="F5" s="16" t="s">
        <v>7</v>
      </c>
      <c r="H5" s="1"/>
    </row>
    <row r="6" spans="2:8" ht="15.75" customHeight="1" x14ac:dyDescent="0.2"/>
    <row r="7" spans="2:8" ht="15.75" customHeight="1" x14ac:dyDescent="0.2"/>
    <row r="8" spans="2:8" ht="67.5" customHeight="1" x14ac:dyDescent="0.2"/>
    <row r="9" spans="2:8" ht="36.75" customHeight="1" x14ac:dyDescent="0.2"/>
    <row r="10" spans="2:8" ht="42" customHeight="1" x14ac:dyDescent="0.2">
      <c r="B10" s="850" t="str">
        <f>"Father: "&amp;'Family Tree'!M173</f>
        <v>Father: Archibald M Duncan                                                                  B approx 1805 - D: betw 1841 &amp; 1851</v>
      </c>
      <c r="C10" s="851"/>
      <c r="D10" s="852"/>
      <c r="F10" s="853" t="str">
        <f>"Mother: "&amp;'Family Tree'!M184</f>
        <v>Mother: Jane (or Jean) Hutcheon                                                                      Bap Dec 16, 1807 - D Oct 15, 1871</v>
      </c>
      <c r="G10" s="851"/>
      <c r="H10" s="852"/>
    </row>
    <row r="11" spans="2:8" ht="20.25" customHeight="1" x14ac:dyDescent="0.25">
      <c r="B11" s="6"/>
      <c r="C11" s="872" t="s">
        <v>1986</v>
      </c>
      <c r="D11" s="873"/>
      <c r="E11" s="319"/>
      <c r="F11" s="320"/>
      <c r="G11" s="872" t="s">
        <v>1989</v>
      </c>
      <c r="H11" s="873"/>
    </row>
    <row r="12" spans="2:8" ht="20.25" customHeight="1" x14ac:dyDescent="0.25">
      <c r="B12" s="6"/>
      <c r="C12" s="874"/>
      <c r="D12" s="875"/>
      <c r="E12" s="319"/>
      <c r="F12" s="321"/>
      <c r="G12" s="874" t="s">
        <v>1990</v>
      </c>
      <c r="H12" s="875"/>
    </row>
    <row r="13" spans="2:8" ht="20.25" customHeight="1" x14ac:dyDescent="0.25">
      <c r="B13" s="6"/>
      <c r="C13" s="874"/>
      <c r="D13" s="875"/>
      <c r="E13" s="319"/>
      <c r="F13" s="321"/>
      <c r="G13" s="866"/>
      <c r="H13" s="867"/>
    </row>
    <row r="14" spans="2:8" ht="18" customHeight="1" x14ac:dyDescent="0.25">
      <c r="B14" s="6"/>
      <c r="C14" s="872" t="s">
        <v>1988</v>
      </c>
      <c r="D14" s="873"/>
      <c r="E14" s="319"/>
      <c r="F14" s="321"/>
      <c r="G14" s="399" t="s">
        <v>3</v>
      </c>
      <c r="H14" s="400"/>
    </row>
    <row r="15" spans="2:8" ht="20.25" customHeight="1" x14ac:dyDescent="0.25">
      <c r="B15" s="6"/>
      <c r="C15" s="878" t="s">
        <v>1987</v>
      </c>
      <c r="D15" s="879"/>
      <c r="E15" s="319"/>
      <c r="F15" s="320"/>
      <c r="G15" s="874" t="s">
        <v>1991</v>
      </c>
      <c r="H15" s="875"/>
    </row>
    <row r="16" spans="2:8" ht="20.25" customHeight="1" x14ac:dyDescent="0.2">
      <c r="B16" s="6"/>
      <c r="C16" s="554"/>
      <c r="D16" s="555"/>
      <c r="F16" s="6"/>
      <c r="G16" s="780" t="s">
        <v>1992</v>
      </c>
      <c r="H16" s="781"/>
    </row>
    <row r="17" spans="2:8" ht="5.25" customHeight="1" x14ac:dyDescent="0.2">
      <c r="B17" s="7"/>
      <c r="C17" s="8"/>
      <c r="D17" s="9"/>
      <c r="F17" s="7"/>
      <c r="G17" s="8"/>
      <c r="H17" s="11"/>
    </row>
    <row r="18" spans="2:8" ht="12" customHeight="1" x14ac:dyDescent="0.2"/>
    <row r="19" spans="2:8" ht="9" customHeight="1" x14ac:dyDescent="0.2">
      <c r="B19" s="5"/>
      <c r="C19" s="5"/>
      <c r="D19" s="5"/>
      <c r="E19" s="5"/>
      <c r="F19" s="5"/>
      <c r="G19" s="5"/>
      <c r="H19" s="5"/>
    </row>
    <row r="20" spans="2:8" ht="27" customHeight="1" x14ac:dyDescent="0.25">
      <c r="B20" s="2" t="s">
        <v>4</v>
      </c>
      <c r="C20" s="3"/>
      <c r="D20" s="3"/>
      <c r="E20" s="3"/>
      <c r="F20" s="3"/>
      <c r="G20" s="3"/>
      <c r="H20" s="4"/>
    </row>
    <row r="21" spans="2:8" ht="27" customHeight="1" x14ac:dyDescent="0.2">
      <c r="B21" s="813" t="s">
        <v>1996</v>
      </c>
      <c r="C21" s="695"/>
      <c r="D21" s="695"/>
      <c r="E21" s="695"/>
      <c r="F21" s="695"/>
      <c r="G21" s="695"/>
      <c r="H21" s="814"/>
    </row>
    <row r="22" spans="2:8" ht="36" customHeight="1" x14ac:dyDescent="0.2">
      <c r="B22" s="876" t="s">
        <v>2184</v>
      </c>
      <c r="C22" s="695"/>
      <c r="D22" s="695"/>
      <c r="E22" s="695"/>
      <c r="F22" s="695"/>
      <c r="G22" s="695"/>
      <c r="H22" s="814"/>
    </row>
    <row r="23" spans="2:8" ht="37.5" customHeight="1" x14ac:dyDescent="0.2">
      <c r="B23" s="813" t="s">
        <v>2050</v>
      </c>
      <c r="C23" s="496"/>
      <c r="D23" s="496"/>
      <c r="E23" s="496"/>
      <c r="F23" s="496"/>
      <c r="G23" s="496"/>
      <c r="H23" s="877"/>
    </row>
    <row r="24" spans="2:8" ht="36" customHeight="1" x14ac:dyDescent="0.2">
      <c r="B24" s="813" t="s">
        <v>2005</v>
      </c>
      <c r="C24" s="496"/>
      <c r="D24" s="496"/>
      <c r="E24" s="496"/>
      <c r="F24" s="496"/>
      <c r="G24" s="496"/>
      <c r="H24" s="877"/>
    </row>
    <row r="25" spans="2:8" ht="40.5" customHeight="1" x14ac:dyDescent="0.2">
      <c r="B25" s="876" t="s">
        <v>2004</v>
      </c>
      <c r="C25" s="695"/>
      <c r="D25" s="695"/>
      <c r="E25" s="695"/>
      <c r="F25" s="695"/>
      <c r="G25" s="695"/>
      <c r="H25" s="814"/>
    </row>
    <row r="26" spans="2:8" ht="69.75" customHeight="1" x14ac:dyDescent="0.2">
      <c r="B26" s="876" t="s">
        <v>2130</v>
      </c>
      <c r="C26" s="496"/>
      <c r="D26" s="496"/>
      <c r="E26" s="496"/>
      <c r="F26" s="496"/>
      <c r="G26" s="496"/>
      <c r="H26" s="877"/>
    </row>
    <row r="27" spans="2:8" ht="87" customHeight="1" x14ac:dyDescent="0.2">
      <c r="B27" s="813" t="s">
        <v>2358</v>
      </c>
      <c r="C27" s="695"/>
      <c r="D27" s="695"/>
      <c r="E27" s="695"/>
      <c r="F27" s="695"/>
      <c r="G27" s="695"/>
      <c r="H27" s="814"/>
    </row>
    <row r="28" spans="2:8" ht="22.5" customHeight="1" x14ac:dyDescent="0.2">
      <c r="B28" s="627" t="s">
        <v>2156</v>
      </c>
      <c r="C28" s="626"/>
      <c r="D28" s="626"/>
      <c r="E28" s="626"/>
      <c r="F28" s="626"/>
      <c r="G28" s="626"/>
      <c r="H28" s="628"/>
    </row>
    <row r="29" spans="2:8" ht="20.25" customHeight="1" x14ac:dyDescent="0.2">
      <c r="B29" s="880" t="s">
        <v>1994</v>
      </c>
      <c r="C29" s="626"/>
      <c r="D29" s="626"/>
      <c r="E29" s="626"/>
      <c r="F29" s="626"/>
      <c r="G29" s="626"/>
      <c r="H29" s="628"/>
    </row>
    <row r="30" spans="2:8" ht="91.5" customHeight="1" x14ac:dyDescent="0.2">
      <c r="B30" s="876" t="s">
        <v>2155</v>
      </c>
      <c r="C30" s="496"/>
      <c r="D30" s="496"/>
      <c r="E30" s="496"/>
      <c r="F30" s="496"/>
      <c r="G30" s="496"/>
      <c r="H30" s="877"/>
    </row>
    <row r="31" spans="2:8" ht="85.5" customHeight="1" x14ac:dyDescent="0.2">
      <c r="B31" s="627" t="s">
        <v>2007</v>
      </c>
      <c r="C31" s="626"/>
      <c r="D31" s="626"/>
      <c r="E31" s="626"/>
      <c r="F31" s="626"/>
      <c r="G31" s="626"/>
      <c r="H31" s="628"/>
    </row>
    <row r="32" spans="2:8" ht="43.5" customHeight="1" x14ac:dyDescent="0.2">
      <c r="B32" s="835" t="s">
        <v>2059</v>
      </c>
      <c r="C32" s="661"/>
      <c r="D32" s="661"/>
      <c r="E32" s="661"/>
      <c r="F32" s="661"/>
      <c r="G32" s="661"/>
      <c r="H32" s="662"/>
    </row>
    <row r="33" spans="2:9" ht="18.75" customHeight="1" x14ac:dyDescent="0.25">
      <c r="B33" s="423"/>
      <c r="C33" s="280"/>
      <c r="D33" s="280"/>
      <c r="E33" s="280"/>
      <c r="F33" s="280"/>
      <c r="G33" s="280"/>
      <c r="H33" s="422"/>
    </row>
    <row r="34" spans="2:9" ht="15" customHeight="1" x14ac:dyDescent="0.2">
      <c r="B34" s="608"/>
      <c r="C34" s="609"/>
      <c r="D34" s="609"/>
      <c r="E34" s="609"/>
      <c r="F34" s="609"/>
      <c r="G34" s="609"/>
      <c r="H34" s="610"/>
    </row>
    <row r="35" spans="2:9" ht="13.5" customHeight="1" x14ac:dyDescent="0.2"/>
    <row r="36" spans="2:9" ht="27" customHeight="1" x14ac:dyDescent="0.2">
      <c r="B36" s="19" t="s">
        <v>8</v>
      </c>
      <c r="C36" s="19" t="s">
        <v>9</v>
      </c>
      <c r="D36" s="20" t="s">
        <v>10</v>
      </c>
      <c r="E36" s="21" t="s">
        <v>2</v>
      </c>
      <c r="F36" s="21" t="s">
        <v>11</v>
      </c>
      <c r="G36" s="21" t="s">
        <v>3</v>
      </c>
      <c r="H36" s="21" t="s">
        <v>12</v>
      </c>
      <c r="I36" s="21" t="s">
        <v>388</v>
      </c>
    </row>
    <row r="37" spans="2:9" ht="79.5" customHeight="1" x14ac:dyDescent="0.2">
      <c r="B37" s="315"/>
      <c r="C37" s="180" t="s">
        <v>2003</v>
      </c>
      <c r="D37" s="82" t="s">
        <v>746</v>
      </c>
      <c r="E37" s="129" t="s">
        <v>1998</v>
      </c>
      <c r="F37" s="80" t="s">
        <v>2009</v>
      </c>
      <c r="G37" s="131" t="s">
        <v>1999</v>
      </c>
      <c r="H37" s="80" t="s">
        <v>2000</v>
      </c>
      <c r="I37" s="324"/>
    </row>
    <row r="38" spans="2:9" ht="79.5" customHeight="1" x14ac:dyDescent="0.2">
      <c r="B38" s="315"/>
      <c r="C38" s="181" t="s">
        <v>2055</v>
      </c>
      <c r="D38" s="82" t="s">
        <v>746</v>
      </c>
      <c r="E38" s="129" t="s">
        <v>2053</v>
      </c>
      <c r="F38" s="147" t="s">
        <v>2054</v>
      </c>
      <c r="G38" s="94"/>
      <c r="H38" s="147"/>
      <c r="I38" s="421"/>
    </row>
    <row r="39" spans="2:9" ht="79.5" customHeight="1" x14ac:dyDescent="0.2">
      <c r="B39" s="315"/>
      <c r="C39" s="181" t="s">
        <v>2056</v>
      </c>
      <c r="D39" s="82" t="s">
        <v>746</v>
      </c>
      <c r="E39" s="129" t="s">
        <v>2052</v>
      </c>
      <c r="F39" s="147"/>
      <c r="G39" s="94"/>
      <c r="H39" s="147"/>
      <c r="I39" s="421"/>
    </row>
    <row r="40" spans="2:9" ht="79.5" customHeight="1" x14ac:dyDescent="0.2">
      <c r="B40" s="1"/>
      <c r="C40" s="180" t="s">
        <v>2071</v>
      </c>
      <c r="D40" s="82" t="s">
        <v>746</v>
      </c>
      <c r="E40" s="129" t="s">
        <v>2051</v>
      </c>
      <c r="F40" s="80" t="s">
        <v>2009</v>
      </c>
      <c r="G40" s="131" t="s">
        <v>2286</v>
      </c>
      <c r="H40" s="80" t="s">
        <v>2285</v>
      </c>
      <c r="I40" s="261" t="s">
        <v>2287</v>
      </c>
    </row>
    <row r="41" spans="2:9" ht="73.5" customHeight="1" x14ac:dyDescent="0.2">
      <c r="B41" s="1"/>
      <c r="C41" s="180" t="s">
        <v>2083</v>
      </c>
      <c r="D41" s="82" t="s">
        <v>746</v>
      </c>
      <c r="E41" s="129" t="s">
        <v>2149</v>
      </c>
      <c r="F41" s="80" t="s">
        <v>2002</v>
      </c>
      <c r="G41" s="246" t="s">
        <v>2148</v>
      </c>
      <c r="H41" s="80" t="s">
        <v>534</v>
      </c>
      <c r="I41" s="260"/>
    </row>
    <row r="42" spans="2:9" ht="73.5" customHeight="1" x14ac:dyDescent="0.2">
      <c r="B42" s="1"/>
      <c r="C42" s="181" t="s">
        <v>2100</v>
      </c>
      <c r="D42" s="66" t="s">
        <v>745</v>
      </c>
      <c r="E42" s="129" t="s">
        <v>2102</v>
      </c>
      <c r="F42" s="80" t="s">
        <v>2002</v>
      </c>
      <c r="G42" s="131" t="s">
        <v>534</v>
      </c>
      <c r="H42" s="80" t="s">
        <v>534</v>
      </c>
      <c r="I42" s="393"/>
    </row>
    <row r="43" spans="2:9" ht="78.75" customHeight="1" x14ac:dyDescent="0.2">
      <c r="B43" s="1"/>
      <c r="C43" s="181" t="s">
        <v>2101</v>
      </c>
      <c r="D43" s="82" t="s">
        <v>745</v>
      </c>
      <c r="E43" s="129" t="s">
        <v>2099</v>
      </c>
      <c r="F43" s="80" t="s">
        <v>2002</v>
      </c>
      <c r="G43" s="131" t="s">
        <v>534</v>
      </c>
      <c r="H43" s="80" t="s">
        <v>534</v>
      </c>
      <c r="I43" s="393"/>
    </row>
    <row r="44" spans="2:9" ht="15.75" customHeight="1" x14ac:dyDescent="0.2">
      <c r="B44" s="273"/>
      <c r="C44" s="666"/>
      <c r="D44" s="496"/>
      <c r="E44" s="496"/>
      <c r="F44" s="496"/>
      <c r="G44" s="496"/>
      <c r="H44" s="496"/>
      <c r="I44" s="166"/>
    </row>
    <row r="45" spans="2:9" ht="61.5" customHeight="1" x14ac:dyDescent="0.2">
      <c r="B45" s="777" t="s">
        <v>2075</v>
      </c>
      <c r="C45" s="881"/>
      <c r="D45" s="881"/>
      <c r="E45" s="881"/>
      <c r="F45" s="881"/>
      <c r="G45" s="881"/>
      <c r="H45" s="881"/>
      <c r="I45" s="166"/>
    </row>
    <row r="46" spans="2:9" ht="88.5" customHeight="1" x14ac:dyDescent="0.2">
      <c r="B46" s="666" t="s">
        <v>2105</v>
      </c>
      <c r="C46" s="496"/>
      <c r="D46" s="496"/>
      <c r="E46" s="496"/>
      <c r="F46" s="496"/>
      <c r="G46" s="496"/>
      <c r="H46" s="496"/>
      <c r="I46" s="166"/>
    </row>
    <row r="47" spans="2:9" ht="89.25" customHeight="1" x14ac:dyDescent="0.2">
      <c r="B47" s="666" t="s">
        <v>2058</v>
      </c>
      <c r="C47" s="496"/>
      <c r="D47" s="496"/>
      <c r="E47" s="496"/>
      <c r="F47" s="496"/>
      <c r="G47" s="496"/>
      <c r="H47" s="496"/>
      <c r="I47" s="166"/>
    </row>
    <row r="48" spans="2:9" ht="44.25" customHeight="1" x14ac:dyDescent="0.2">
      <c r="B48" s="666" t="s">
        <v>2107</v>
      </c>
      <c r="C48" s="496"/>
      <c r="D48" s="496"/>
      <c r="E48" s="496"/>
      <c r="F48" s="496"/>
      <c r="G48" s="496"/>
      <c r="H48" s="496"/>
      <c r="I48" s="166"/>
    </row>
    <row r="49" spans="2:9" ht="44.25" customHeight="1" x14ac:dyDescent="0.2">
      <c r="B49" s="666" t="s">
        <v>2106</v>
      </c>
      <c r="C49" s="496"/>
      <c r="D49" s="496"/>
      <c r="E49" s="496"/>
      <c r="F49" s="496"/>
      <c r="G49" s="496"/>
      <c r="H49" s="496"/>
      <c r="I49" s="166"/>
    </row>
    <row r="50" spans="2:9" ht="44.25" customHeight="1" x14ac:dyDescent="0.2">
      <c r="B50" s="666" t="s">
        <v>2108</v>
      </c>
      <c r="C50" s="496"/>
      <c r="D50" s="496"/>
      <c r="E50" s="496"/>
      <c r="F50" s="496"/>
      <c r="G50" s="496"/>
      <c r="H50" s="496"/>
      <c r="I50" s="166"/>
    </row>
    <row r="51" spans="2:9" ht="56.25" customHeight="1" x14ac:dyDescent="0.2">
      <c r="B51" s="664" t="s">
        <v>2069</v>
      </c>
      <c r="C51" s="664"/>
      <c r="D51" s="664"/>
      <c r="E51" s="664"/>
      <c r="F51" s="664"/>
      <c r="G51" s="664"/>
      <c r="H51" s="664"/>
    </row>
    <row r="52" spans="2:9" ht="70.5" customHeight="1" x14ac:dyDescent="0.2">
      <c r="B52" s="666" t="s">
        <v>2061</v>
      </c>
      <c r="C52" s="496"/>
      <c r="D52" s="496"/>
      <c r="E52" s="496"/>
      <c r="F52" s="496"/>
      <c r="G52" s="496"/>
      <c r="H52" s="496"/>
    </row>
    <row r="53" spans="2:9" ht="44.25" customHeight="1" x14ac:dyDescent="0.2">
      <c r="B53" s="564" t="s">
        <v>2060</v>
      </c>
      <c r="C53" s="564"/>
      <c r="D53" s="564"/>
      <c r="E53" s="564"/>
      <c r="F53" s="564"/>
      <c r="G53" s="564"/>
      <c r="H53" s="564"/>
    </row>
    <row r="54" spans="2:9" s="1" customFormat="1" ht="64.5" customHeight="1" x14ac:dyDescent="0.2">
      <c r="B54" s="564" t="s">
        <v>2062</v>
      </c>
      <c r="C54" s="564"/>
      <c r="D54" s="564"/>
      <c r="E54" s="564"/>
      <c r="F54" s="564"/>
      <c r="G54" s="564"/>
      <c r="H54" s="564"/>
    </row>
    <row r="55" spans="2:9" ht="78.75" customHeight="1" x14ac:dyDescent="0.2">
      <c r="B55" s="695" t="s">
        <v>2063</v>
      </c>
      <c r="C55" s="695"/>
      <c r="D55" s="695"/>
      <c r="E55" s="695"/>
      <c r="F55" s="695"/>
      <c r="G55" s="695"/>
      <c r="H55" s="695"/>
    </row>
    <row r="56" spans="2:9" ht="63.75" customHeight="1" x14ac:dyDescent="0.2">
      <c r="B56" s="586" t="s">
        <v>2064</v>
      </c>
      <c r="C56" s="586"/>
      <c r="D56" s="586"/>
      <c r="E56" s="586"/>
      <c r="F56" s="586"/>
      <c r="G56" s="586"/>
      <c r="H56" s="586"/>
    </row>
    <row r="57" spans="2:9" ht="78.75" customHeight="1" x14ac:dyDescent="0.2">
      <c r="B57" s="496" t="s">
        <v>2065</v>
      </c>
      <c r="C57" s="496"/>
      <c r="D57" s="496"/>
      <c r="E57" s="496"/>
      <c r="F57" s="496"/>
      <c r="G57" s="496"/>
      <c r="H57" s="496"/>
    </row>
    <row r="58" spans="2:9" ht="78.75" customHeight="1" x14ac:dyDescent="0.2">
      <c r="B58" s="496" t="s">
        <v>2066</v>
      </c>
      <c r="C58" s="496"/>
      <c r="D58" s="496"/>
      <c r="E58" s="496"/>
      <c r="F58" s="496"/>
      <c r="G58" s="496"/>
      <c r="H58" s="496"/>
    </row>
    <row r="59" spans="2:9" ht="61.5" customHeight="1" x14ac:dyDescent="0.2">
      <c r="B59" s="496" t="s">
        <v>2067</v>
      </c>
      <c r="C59" s="496"/>
      <c r="D59" s="496"/>
      <c r="E59" s="496"/>
      <c r="F59" s="496"/>
      <c r="G59" s="496"/>
      <c r="H59" s="496"/>
    </row>
    <row r="60" spans="2:9" ht="63.75" customHeight="1" x14ac:dyDescent="0.2">
      <c r="B60" s="496" t="s">
        <v>2068</v>
      </c>
      <c r="C60" s="496"/>
      <c r="D60" s="496"/>
      <c r="E60" s="496"/>
      <c r="F60" s="496"/>
      <c r="G60" s="496"/>
      <c r="H60" s="496"/>
    </row>
    <row r="61" spans="2:9" ht="54" customHeight="1" x14ac:dyDescent="0.2">
      <c r="B61" s="496" t="s">
        <v>2070</v>
      </c>
      <c r="C61" s="496"/>
      <c r="D61" s="496"/>
      <c r="E61" s="496"/>
      <c r="F61" s="496"/>
      <c r="G61" s="496"/>
      <c r="H61" s="496"/>
    </row>
    <row r="62" spans="2:9" ht="82.5" customHeight="1" x14ac:dyDescent="0.2">
      <c r="B62" s="496" t="s">
        <v>2187</v>
      </c>
      <c r="C62" s="496"/>
      <c r="D62" s="496"/>
      <c r="E62" s="496"/>
      <c r="F62" s="496"/>
      <c r="G62" s="496"/>
      <c r="H62" s="496"/>
    </row>
    <row r="63" spans="2:9" ht="90" customHeight="1" x14ac:dyDescent="0.2">
      <c r="B63" s="496" t="s">
        <v>2076</v>
      </c>
      <c r="C63" s="496"/>
      <c r="D63" s="496"/>
      <c r="E63" s="496"/>
      <c r="F63" s="496"/>
      <c r="G63" s="496"/>
      <c r="H63" s="496"/>
    </row>
    <row r="64" spans="2:9" ht="78.75" customHeight="1" x14ac:dyDescent="0.2">
      <c r="B64" s="496" t="s">
        <v>2078</v>
      </c>
      <c r="C64" s="496"/>
      <c r="D64" s="496"/>
      <c r="E64" s="496"/>
      <c r="F64" s="496"/>
      <c r="G64" s="496"/>
      <c r="H64" s="496"/>
    </row>
    <row r="65" spans="2:8" ht="78.75" customHeight="1" x14ac:dyDescent="0.2">
      <c r="B65" s="496" t="s">
        <v>2077</v>
      </c>
      <c r="C65" s="496"/>
      <c r="D65" s="496"/>
      <c r="E65" s="496"/>
      <c r="F65" s="496"/>
      <c r="G65" s="496"/>
      <c r="H65" s="496"/>
    </row>
    <row r="66" spans="2:8" ht="78.75" customHeight="1" x14ac:dyDescent="0.2">
      <c r="B66" s="496" t="s">
        <v>2079</v>
      </c>
      <c r="C66" s="496"/>
      <c r="D66" s="496"/>
      <c r="E66" s="496"/>
      <c r="F66" s="496"/>
      <c r="G66" s="496"/>
      <c r="H66" s="496"/>
    </row>
    <row r="67" spans="2:8" ht="78.75" customHeight="1" x14ac:dyDescent="0.2">
      <c r="B67" s="496" t="s">
        <v>2080</v>
      </c>
      <c r="C67" s="496"/>
      <c r="D67" s="496"/>
      <c r="E67" s="496"/>
      <c r="F67" s="496"/>
      <c r="G67" s="496"/>
      <c r="H67" s="496"/>
    </row>
    <row r="68" spans="2:8" ht="97.5" customHeight="1" x14ac:dyDescent="0.2">
      <c r="B68" s="496" t="s">
        <v>2081</v>
      </c>
      <c r="C68" s="496"/>
      <c r="D68" s="496"/>
      <c r="E68" s="496"/>
      <c r="F68" s="496"/>
      <c r="G68" s="496"/>
      <c r="H68" s="496"/>
    </row>
    <row r="69" spans="2:8" s="1" customFormat="1" ht="78.75" customHeight="1" x14ac:dyDescent="0.2">
      <c r="B69" s="496" t="s">
        <v>2082</v>
      </c>
      <c r="C69" s="496"/>
      <c r="D69" s="496"/>
      <c r="E69" s="496"/>
      <c r="F69" s="496"/>
      <c r="G69" s="496"/>
      <c r="H69" s="496"/>
    </row>
    <row r="70" spans="2:8" ht="78.75" customHeight="1" x14ac:dyDescent="0.2">
      <c r="B70" s="882" t="s">
        <v>2150</v>
      </c>
      <c r="C70" s="882"/>
      <c r="D70" s="882"/>
      <c r="E70" s="882"/>
      <c r="F70" s="882"/>
      <c r="G70" s="882"/>
      <c r="H70" s="882"/>
    </row>
    <row r="71" spans="2:8" ht="57" customHeight="1" x14ac:dyDescent="0.2">
      <c r="B71" s="496" t="s">
        <v>2104</v>
      </c>
      <c r="C71" s="496"/>
      <c r="D71" s="496"/>
      <c r="E71" s="496"/>
      <c r="F71" s="496"/>
      <c r="G71" s="496"/>
      <c r="H71" s="496"/>
    </row>
    <row r="72" spans="2:8" ht="50.25" customHeight="1" x14ac:dyDescent="0.2">
      <c r="B72" s="496" t="s">
        <v>2103</v>
      </c>
      <c r="C72" s="496"/>
      <c r="D72" s="496"/>
      <c r="E72" s="496"/>
      <c r="F72" s="496"/>
      <c r="G72" s="496"/>
      <c r="H72" s="496"/>
    </row>
  </sheetData>
  <mergeCells count="55">
    <mergeCell ref="B31:H31"/>
    <mergeCell ref="B21:H21"/>
    <mergeCell ref="B25:H25"/>
    <mergeCell ref="B27:H27"/>
    <mergeCell ref="B72:H72"/>
    <mergeCell ref="B71:H71"/>
    <mergeCell ref="B57:H57"/>
    <mergeCell ref="B48:H48"/>
    <mergeCell ref="B49:H49"/>
    <mergeCell ref="C44:H44"/>
    <mergeCell ref="B47:H47"/>
    <mergeCell ref="B51:H51"/>
    <mergeCell ref="B68:H68"/>
    <mergeCell ref="B69:H69"/>
    <mergeCell ref="B70:H70"/>
    <mergeCell ref="B54:H54"/>
    <mergeCell ref="B10:D10"/>
    <mergeCell ref="F10:H10"/>
    <mergeCell ref="C11:D11"/>
    <mergeCell ref="G11:H11"/>
    <mergeCell ref="C12:D12"/>
    <mergeCell ref="G12:H12"/>
    <mergeCell ref="C16:D16"/>
    <mergeCell ref="G16:H16"/>
    <mergeCell ref="B53:H53"/>
    <mergeCell ref="B29:H29"/>
    <mergeCell ref="B28:H28"/>
    <mergeCell ref="B30:H30"/>
    <mergeCell ref="B22:H22"/>
    <mergeCell ref="B52:H52"/>
    <mergeCell ref="B50:H50"/>
    <mergeCell ref="B32:H32"/>
    <mergeCell ref="B23:H23"/>
    <mergeCell ref="B26:H26"/>
    <mergeCell ref="B24:H24"/>
    <mergeCell ref="B45:H45"/>
    <mergeCell ref="B46:H46"/>
    <mergeCell ref="B34:H34"/>
    <mergeCell ref="C13:D13"/>
    <mergeCell ref="G13:H13"/>
    <mergeCell ref="C14:D14"/>
    <mergeCell ref="C15:D15"/>
    <mergeCell ref="G15:H15"/>
    <mergeCell ref="B55:H55"/>
    <mergeCell ref="B67:H67"/>
    <mergeCell ref="B64:H64"/>
    <mergeCell ref="B65:H65"/>
    <mergeCell ref="B61:H61"/>
    <mergeCell ref="B62:H62"/>
    <mergeCell ref="B63:H63"/>
    <mergeCell ref="B66:H66"/>
    <mergeCell ref="B60:H60"/>
    <mergeCell ref="B56:H56"/>
    <mergeCell ref="B58:H58"/>
    <mergeCell ref="B59:H59"/>
  </mergeCells>
  <hyperlinks>
    <hyperlink ref="B45:H45" location="'George Norrie&amp;Ann Duncan'!A1" display="NOTE 1: Ann Joss Duncan's story is found when you CLICK HERE" xr:uid="{63AF6C17-5764-42D8-9E40-50B085D551CB}"/>
    <hyperlink ref="B32" r:id="rId1" display="https://www.ancestry.com/family-tree/tree/164139553/family?cfpid=412360877751" xr:uid="{C8E756F5-503D-4414-9865-18C845D066D7}"/>
  </hyperlinks>
  <pageMargins left="0.7" right="0.7" top="0.75" bottom="0.75" header="0.3" footer="0.3"/>
  <pageSetup orientation="portrait" r:id="rId2"/>
  <drawing r:id="rId3"/>
  <tableParts count="1">
    <tablePart r:id="rId4"/>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3D6419-1087-43FE-A461-D6BB4CE8F0D0}">
  <sheetPr>
    <tabColor rgb="FF92D050"/>
  </sheetPr>
  <dimension ref="A1:I37"/>
  <sheetViews>
    <sheetView workbookViewId="0">
      <selection activeCell="B1" sqref="B1"/>
    </sheetView>
  </sheetViews>
  <sheetFormatPr defaultRowHeight="78.75" customHeight="1" x14ac:dyDescent="0.2"/>
  <cols>
    <col min="1" max="1" width="9.125" customWidth="1"/>
    <col min="2" max="2" width="19.5" customWidth="1"/>
    <col min="3" max="3" width="19.625" customWidth="1"/>
    <col min="4" max="4" width="19.75" customWidth="1"/>
    <col min="5" max="5" width="14.625" customWidth="1"/>
    <col min="6" max="6" width="19.5" customWidth="1"/>
    <col min="7" max="8" width="19.625" customWidth="1"/>
    <col min="9" max="9" width="15.875" customWidth="1"/>
    <col min="10" max="10" width="10.125" customWidth="1"/>
    <col min="11" max="11" width="9.625" customWidth="1"/>
  </cols>
  <sheetData>
    <row r="1" spans="2:8" ht="62.25" customHeight="1" x14ac:dyDescent="0.75">
      <c r="B1" s="17" t="s">
        <v>31</v>
      </c>
      <c r="C1" s="13"/>
      <c r="D1" s="13"/>
      <c r="E1" s="128" t="s">
        <v>118</v>
      </c>
    </row>
    <row r="2" spans="2:8" ht="57" customHeight="1" x14ac:dyDescent="0.2">
      <c r="B2" s="14" t="s">
        <v>5</v>
      </c>
      <c r="C2" s="15"/>
      <c r="D2" s="15"/>
      <c r="E2" s="18"/>
      <c r="F2" s="18"/>
      <c r="G2" s="18"/>
      <c r="H2" s="18"/>
    </row>
    <row r="3" spans="2:8" ht="14.25" customHeight="1" x14ac:dyDescent="0.2"/>
    <row r="4" spans="2:8" ht="15" customHeight="1" x14ac:dyDescent="0.2"/>
    <row r="5" spans="2:8" ht="20.25" customHeight="1" x14ac:dyDescent="0.3">
      <c r="B5" s="16" t="s">
        <v>6</v>
      </c>
      <c r="F5" s="16" t="s">
        <v>7</v>
      </c>
    </row>
    <row r="6" spans="2:8" ht="15.75" customHeight="1" x14ac:dyDescent="0.2"/>
    <row r="7" spans="2:8" ht="15.75" customHeight="1" x14ac:dyDescent="0.2"/>
    <row r="8" spans="2:8" ht="36.75" customHeight="1" x14ac:dyDescent="0.2"/>
    <row r="9" spans="2:8" ht="15" customHeight="1" x14ac:dyDescent="0.2"/>
    <row r="10" spans="2:8" ht="42" customHeight="1" x14ac:dyDescent="0.2">
      <c r="B10" s="889" t="str">
        <f>"Father: " &amp; 'Family Tree'!R182</f>
        <v>Father: Alexander Clyne</v>
      </c>
      <c r="C10" s="890"/>
      <c r="D10" s="891"/>
      <c r="F10" s="889" t="str">
        <f>"Mother: "&amp;'Family Tree'!R188</f>
        <v>Mother: Christian Taylor</v>
      </c>
      <c r="G10" s="890"/>
      <c r="H10" s="891"/>
    </row>
    <row r="11" spans="2:8" ht="20.25" customHeight="1" x14ac:dyDescent="0.25">
      <c r="B11" s="6"/>
      <c r="C11" s="550" t="s">
        <v>2</v>
      </c>
      <c r="D11" s="551"/>
      <c r="F11" s="6"/>
      <c r="G11" s="550" t="s">
        <v>2</v>
      </c>
      <c r="H11" s="551"/>
    </row>
    <row r="12" spans="2:8" ht="20.25" customHeight="1" x14ac:dyDescent="0.25">
      <c r="B12" s="6"/>
      <c r="C12" s="552"/>
      <c r="D12" s="553"/>
      <c r="F12" s="10"/>
      <c r="G12" s="683"/>
      <c r="H12" s="684"/>
    </row>
    <row r="13" spans="2:8" ht="20.25" customHeight="1" x14ac:dyDescent="0.2">
      <c r="B13" s="6"/>
      <c r="C13" s="562"/>
      <c r="D13" s="563"/>
      <c r="F13" s="10"/>
      <c r="G13" s="562"/>
      <c r="H13" s="563"/>
    </row>
    <row r="14" spans="2:8" ht="18" customHeight="1" x14ac:dyDescent="0.25">
      <c r="B14" s="6"/>
      <c r="C14" s="550" t="s">
        <v>3</v>
      </c>
      <c r="D14" s="551"/>
      <c r="F14" s="10"/>
      <c r="G14" s="64" t="s">
        <v>3</v>
      </c>
      <c r="H14" s="65"/>
    </row>
    <row r="15" spans="2:8" ht="20.25" customHeight="1" x14ac:dyDescent="0.25">
      <c r="B15" s="6"/>
      <c r="C15" s="565"/>
      <c r="D15" s="566"/>
      <c r="F15" s="6"/>
      <c r="G15" s="683"/>
      <c r="H15" s="684"/>
    </row>
    <row r="16" spans="2:8" ht="20.25" customHeight="1" x14ac:dyDescent="0.2">
      <c r="B16" s="6"/>
      <c r="C16" s="554"/>
      <c r="D16" s="555"/>
      <c r="F16" s="6"/>
      <c r="G16" s="554"/>
      <c r="H16" s="555"/>
    </row>
    <row r="17" spans="1:9" ht="5.25" customHeight="1" x14ac:dyDescent="0.2">
      <c r="B17" s="7"/>
      <c r="C17" s="8"/>
      <c r="D17" s="9"/>
      <c r="F17" s="7"/>
      <c r="G17" s="8"/>
      <c r="H17" s="11"/>
    </row>
    <row r="18" spans="1:9" ht="12" customHeight="1" x14ac:dyDescent="0.2"/>
    <row r="19" spans="1:9" ht="9" customHeight="1" x14ac:dyDescent="0.2">
      <c r="B19" s="5"/>
      <c r="C19" s="5"/>
      <c r="D19" s="5"/>
      <c r="F19" s="5"/>
      <c r="G19" s="5"/>
      <c r="H19" s="5"/>
    </row>
    <row r="20" spans="1:9" ht="27" customHeight="1" x14ac:dyDescent="0.25">
      <c r="B20" s="2" t="s">
        <v>4</v>
      </c>
      <c r="C20" s="3"/>
      <c r="D20" s="3"/>
      <c r="E20" s="3"/>
      <c r="F20" s="3"/>
      <c r="G20" s="3"/>
      <c r="H20" s="4"/>
    </row>
    <row r="21" spans="1:9" ht="34.5" customHeight="1" x14ac:dyDescent="0.25">
      <c r="B21" s="740" t="s">
        <v>2113</v>
      </c>
      <c r="C21" s="741"/>
      <c r="D21" s="741"/>
      <c r="E21" s="741"/>
      <c r="F21" s="741"/>
      <c r="G21" s="741"/>
      <c r="H21" s="742"/>
      <c r="I21" s="1"/>
    </row>
    <row r="22" spans="1:9" ht="50.25" customHeight="1" x14ac:dyDescent="0.2">
      <c r="A22" s="1"/>
      <c r="B22" s="883" t="s">
        <v>2131</v>
      </c>
      <c r="C22" s="884"/>
      <c r="D22" s="884"/>
      <c r="E22" s="884"/>
      <c r="F22" s="884"/>
      <c r="G22" s="884"/>
      <c r="H22" s="885"/>
    </row>
    <row r="23" spans="1:9" ht="18.75" customHeight="1" x14ac:dyDescent="0.2">
      <c r="B23" s="886"/>
      <c r="C23" s="887"/>
      <c r="D23" s="887"/>
      <c r="E23" s="887"/>
      <c r="F23" s="887"/>
      <c r="G23" s="887"/>
      <c r="H23" s="888"/>
    </row>
    <row r="24" spans="1:9" ht="5.25" customHeight="1" x14ac:dyDescent="0.2">
      <c r="B24" s="608"/>
      <c r="C24" s="609"/>
      <c r="D24" s="609"/>
      <c r="E24" s="609"/>
      <c r="F24" s="609"/>
      <c r="G24" s="609"/>
      <c r="H24" s="610"/>
    </row>
    <row r="25" spans="1:9" ht="13.5" customHeight="1" x14ac:dyDescent="0.2"/>
    <row r="26" spans="1:9" ht="27" customHeight="1" x14ac:dyDescent="0.2">
      <c r="B26" s="19" t="s">
        <v>8</v>
      </c>
      <c r="C26" s="19" t="s">
        <v>9</v>
      </c>
      <c r="D26" s="20" t="s">
        <v>10</v>
      </c>
      <c r="E26" s="21" t="s">
        <v>2</v>
      </c>
      <c r="F26" s="21" t="s">
        <v>11</v>
      </c>
      <c r="G26" s="21" t="s">
        <v>3</v>
      </c>
      <c r="H26" s="21" t="s">
        <v>12</v>
      </c>
      <c r="I26" s="21" t="s">
        <v>117</v>
      </c>
    </row>
    <row r="27" spans="1:9" ht="79.5" customHeight="1" x14ac:dyDescent="0.2">
      <c r="B27" s="1"/>
      <c r="C27" s="151" t="s">
        <v>2114</v>
      </c>
      <c r="D27" s="22" t="s">
        <v>1</v>
      </c>
      <c r="E27" s="24" t="s">
        <v>2119</v>
      </c>
      <c r="F27" s="24" t="s">
        <v>2120</v>
      </c>
      <c r="G27" s="298"/>
      <c r="H27" s="24"/>
      <c r="I27" s="66"/>
    </row>
    <row r="28" spans="1:9" ht="79.5" customHeight="1" x14ac:dyDescent="0.2">
      <c r="B28" s="166" t="s">
        <v>2129</v>
      </c>
      <c r="C28" s="151" t="s">
        <v>2115</v>
      </c>
      <c r="D28" s="22" t="s">
        <v>1</v>
      </c>
      <c r="E28" s="108" t="s">
        <v>2121</v>
      </c>
      <c r="F28" s="24" t="s">
        <v>2126</v>
      </c>
      <c r="G28" s="108"/>
      <c r="H28" s="66"/>
      <c r="I28" s="149"/>
    </row>
    <row r="29" spans="1:9" ht="79.5" customHeight="1" x14ac:dyDescent="0.2">
      <c r="B29" s="166" t="s">
        <v>2129</v>
      </c>
      <c r="C29" s="151" t="s">
        <v>2116</v>
      </c>
      <c r="D29" s="22" t="s">
        <v>0</v>
      </c>
      <c r="E29" s="108" t="s">
        <v>2125</v>
      </c>
      <c r="F29" s="24" t="s">
        <v>2120</v>
      </c>
      <c r="G29" s="108"/>
      <c r="H29" s="66"/>
      <c r="I29" s="147"/>
    </row>
    <row r="30" spans="1:9" ht="78.75" customHeight="1" x14ac:dyDescent="0.2">
      <c r="B30" s="166" t="s">
        <v>2129</v>
      </c>
      <c r="C30" s="299" t="s">
        <v>2117</v>
      </c>
      <c r="D30" s="104" t="s">
        <v>0</v>
      </c>
      <c r="E30" s="112" t="s">
        <v>2127</v>
      </c>
      <c r="F30" s="24" t="s">
        <v>2120</v>
      </c>
      <c r="G30" s="105"/>
      <c r="H30" s="147"/>
      <c r="I30" s="147"/>
    </row>
    <row r="31" spans="1:9" ht="78.75" customHeight="1" x14ac:dyDescent="0.2">
      <c r="B31" s="166" t="s">
        <v>2129</v>
      </c>
      <c r="C31" s="153" t="s">
        <v>2118</v>
      </c>
      <c r="D31" s="66" t="s">
        <v>1</v>
      </c>
      <c r="E31" s="146" t="s">
        <v>2128</v>
      </c>
      <c r="F31" s="24" t="s">
        <v>2120</v>
      </c>
      <c r="G31" s="147"/>
      <c r="H31" s="147"/>
      <c r="I31" s="147"/>
    </row>
    <row r="32" spans="1:9" ht="20.100000000000001" customHeight="1" x14ac:dyDescent="0.25">
      <c r="C32" s="80"/>
      <c r="D32" s="66"/>
      <c r="E32" s="146"/>
      <c r="F32" s="147"/>
      <c r="G32" s="94"/>
      <c r="H32" s="145"/>
      <c r="I32" s="145"/>
    </row>
    <row r="33" spans="3:9" ht="64.5" customHeight="1" x14ac:dyDescent="0.2">
      <c r="C33" s="496" t="s">
        <v>2134</v>
      </c>
      <c r="D33" s="496"/>
      <c r="E33" s="496"/>
      <c r="F33" s="496"/>
      <c r="G33" s="496"/>
      <c r="H33" s="496"/>
      <c r="I33" s="166"/>
    </row>
    <row r="34" spans="3:9" ht="45.75" customHeight="1" x14ac:dyDescent="0.2">
      <c r="C34" s="496" t="s">
        <v>2122</v>
      </c>
      <c r="D34" s="496"/>
      <c r="E34" s="496"/>
      <c r="F34" s="496"/>
      <c r="G34" s="496"/>
      <c r="H34" s="496"/>
    </row>
    <row r="35" spans="3:9" ht="36" customHeight="1" x14ac:dyDescent="0.2">
      <c r="C35" s="496" t="s">
        <v>2124</v>
      </c>
      <c r="D35" s="496"/>
      <c r="E35" s="496"/>
      <c r="F35" s="496"/>
      <c r="G35" s="496"/>
      <c r="H35" s="496"/>
    </row>
    <row r="36" spans="3:9" ht="33.75" customHeight="1" x14ac:dyDescent="0.2">
      <c r="C36" s="496" t="s">
        <v>2132</v>
      </c>
      <c r="D36" s="496"/>
      <c r="E36" s="496"/>
      <c r="F36" s="496"/>
      <c r="G36" s="496"/>
      <c r="H36" s="496"/>
    </row>
    <row r="37" spans="3:9" ht="26.25" customHeight="1" x14ac:dyDescent="0.2">
      <c r="C37" s="496" t="s">
        <v>2133</v>
      </c>
      <c r="D37" s="496"/>
      <c r="E37" s="496"/>
      <c r="F37" s="496"/>
      <c r="G37" s="496"/>
      <c r="H37" s="496"/>
    </row>
  </sheetData>
  <mergeCells count="22">
    <mergeCell ref="C16:D16"/>
    <mergeCell ref="G16:H16"/>
    <mergeCell ref="B10:D10"/>
    <mergeCell ref="F10:H10"/>
    <mergeCell ref="C11:D11"/>
    <mergeCell ref="G11:H11"/>
    <mergeCell ref="C12:D12"/>
    <mergeCell ref="G12:H12"/>
    <mergeCell ref="C13:D13"/>
    <mergeCell ref="G13:H13"/>
    <mergeCell ref="C14:D14"/>
    <mergeCell ref="C15:D15"/>
    <mergeCell ref="G15:H15"/>
    <mergeCell ref="C35:H35"/>
    <mergeCell ref="C36:H36"/>
    <mergeCell ref="C37:H37"/>
    <mergeCell ref="B21:H21"/>
    <mergeCell ref="B22:H22"/>
    <mergeCell ref="B23:H23"/>
    <mergeCell ref="B24:H24"/>
    <mergeCell ref="C33:H33"/>
    <mergeCell ref="C34:H34"/>
  </mergeCells>
  <pageMargins left="0.7" right="0.7" top="0.75" bottom="0.75" header="0.3" footer="0.3"/>
  <pageSetup orientation="portrait" r:id="rId1"/>
  <drawing r:id="rId2"/>
  <tableParts count="1">
    <tablePart r:id="rId3"/>
  </tablePart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6C6F3F-0C75-45C0-AF98-7F0BBC58BAD5}">
  <sheetPr>
    <tabColor theme="6" tint="-0.249977111117893"/>
  </sheetPr>
  <dimension ref="B1:I39"/>
  <sheetViews>
    <sheetView zoomScale="90" zoomScaleNormal="90" workbookViewId="0">
      <selection activeCell="B1" sqref="B1"/>
    </sheetView>
  </sheetViews>
  <sheetFormatPr defaultRowHeight="78.75" customHeight="1" x14ac:dyDescent="0.2"/>
  <cols>
    <col min="1" max="1" width="9.125" customWidth="1"/>
    <col min="2" max="2" width="19.5" customWidth="1"/>
    <col min="3" max="3" width="19.625" customWidth="1"/>
    <col min="4" max="4" width="19.75" customWidth="1"/>
    <col min="5" max="5" width="15.5" customWidth="1"/>
    <col min="6" max="6" width="19.5" customWidth="1"/>
    <col min="7" max="8" width="19.625" customWidth="1"/>
    <col min="9" max="9" width="36.25" customWidth="1"/>
    <col min="10" max="10" width="10.125" customWidth="1"/>
    <col min="11" max="11" width="9.625" customWidth="1"/>
  </cols>
  <sheetData>
    <row r="1" spans="2:8" ht="62.25" customHeight="1" x14ac:dyDescent="0.75">
      <c r="B1" s="17" t="s">
        <v>31</v>
      </c>
      <c r="C1" s="13"/>
      <c r="D1" s="13"/>
      <c r="E1" s="128" t="s">
        <v>118</v>
      </c>
    </row>
    <row r="2" spans="2:8" ht="57" customHeight="1" x14ac:dyDescent="0.2">
      <c r="B2" s="14" t="s">
        <v>5</v>
      </c>
      <c r="C2" s="15"/>
      <c r="D2" s="15"/>
      <c r="E2" s="150"/>
      <c r="F2" s="18"/>
      <c r="G2" s="18"/>
      <c r="H2" s="18"/>
    </row>
    <row r="3" spans="2:8" ht="14.25" customHeight="1" x14ac:dyDescent="0.2"/>
    <row r="4" spans="2:8" ht="15" customHeight="1" x14ac:dyDescent="0.2"/>
    <row r="5" spans="2:8" ht="20.25" customHeight="1" x14ac:dyDescent="0.3">
      <c r="B5" s="16" t="s">
        <v>6</v>
      </c>
      <c r="D5" s="1"/>
      <c r="E5" s="1"/>
      <c r="F5" s="16" t="s">
        <v>7</v>
      </c>
      <c r="H5" s="1"/>
    </row>
    <row r="6" spans="2:8" ht="15.75" customHeight="1" x14ac:dyDescent="0.2"/>
    <row r="7" spans="2:8" ht="15.75" customHeight="1" x14ac:dyDescent="0.2"/>
    <row r="8" spans="2:8" ht="41.25" customHeight="1" x14ac:dyDescent="0.2"/>
    <row r="9" spans="2:8" ht="36.75" customHeight="1" x14ac:dyDescent="0.2"/>
    <row r="10" spans="2:8" ht="42" customHeight="1" x14ac:dyDescent="0.2">
      <c r="B10" s="850" t="str">
        <f>"Father: "&amp;'Family Tree'!M257</f>
        <v>Father: William Thomas Begg(s)                                                                                                                      B July 6, 1814</v>
      </c>
      <c r="C10" s="851"/>
      <c r="D10" s="852"/>
      <c r="F10" s="853" t="str">
        <f>"Mother: "&amp;'Family Tree'!M265</f>
        <v>Mother: Isabella Fluna (or Falluna) (or Filanough) (or Fallona)</v>
      </c>
      <c r="G10" s="851"/>
      <c r="H10" s="852"/>
    </row>
    <row r="11" spans="2:8" ht="20.25" customHeight="1" x14ac:dyDescent="0.25">
      <c r="B11" s="6"/>
      <c r="C11" s="862" t="s">
        <v>287</v>
      </c>
      <c r="D11" s="863"/>
      <c r="E11" s="319"/>
      <c r="F11" s="320"/>
      <c r="G11" s="862" t="s">
        <v>2</v>
      </c>
      <c r="H11" s="863"/>
    </row>
    <row r="12" spans="2:8" ht="20.25" customHeight="1" x14ac:dyDescent="0.25">
      <c r="B12" s="6"/>
      <c r="C12" s="864"/>
      <c r="D12" s="865"/>
      <c r="E12" s="319"/>
      <c r="F12" s="321"/>
      <c r="G12" s="864"/>
      <c r="H12" s="865"/>
    </row>
    <row r="13" spans="2:8" ht="20.25" customHeight="1" x14ac:dyDescent="0.2">
      <c r="B13" s="6"/>
      <c r="C13" s="892" t="s">
        <v>835</v>
      </c>
      <c r="D13" s="893"/>
      <c r="E13" s="319"/>
      <c r="F13" s="321"/>
      <c r="G13" s="892" t="s">
        <v>958</v>
      </c>
      <c r="H13" s="893"/>
    </row>
    <row r="14" spans="2:8" ht="18" customHeight="1" x14ac:dyDescent="0.25">
      <c r="B14" s="6"/>
      <c r="C14" s="862" t="s">
        <v>3</v>
      </c>
      <c r="D14" s="863"/>
      <c r="E14" s="319"/>
      <c r="F14" s="321"/>
      <c r="G14" s="322" t="s">
        <v>3</v>
      </c>
      <c r="H14" s="323"/>
    </row>
    <row r="15" spans="2:8" ht="20.25" customHeight="1" x14ac:dyDescent="0.25">
      <c r="B15" s="6"/>
      <c r="C15" s="868"/>
      <c r="D15" s="869"/>
      <c r="E15" s="319"/>
      <c r="F15" s="320"/>
      <c r="G15" s="864"/>
      <c r="H15" s="865"/>
    </row>
    <row r="16" spans="2:8" ht="20.25" customHeight="1" x14ac:dyDescent="0.2">
      <c r="B16" s="6"/>
      <c r="C16" s="554"/>
      <c r="D16" s="555"/>
      <c r="F16" s="6"/>
      <c r="G16" s="554"/>
      <c r="H16" s="555"/>
    </row>
    <row r="17" spans="2:9" ht="5.25" customHeight="1" x14ac:dyDescent="0.2">
      <c r="B17" s="7"/>
      <c r="C17" s="8"/>
      <c r="D17" s="9"/>
      <c r="F17" s="7"/>
      <c r="G17" s="8"/>
      <c r="H17" s="11"/>
    </row>
    <row r="18" spans="2:9" ht="12" customHeight="1" x14ac:dyDescent="0.2"/>
    <row r="19" spans="2:9" ht="9" customHeight="1" x14ac:dyDescent="0.2">
      <c r="B19" s="5"/>
      <c r="C19" s="5"/>
      <c r="D19" s="5"/>
      <c r="E19" s="5"/>
      <c r="F19" s="5"/>
      <c r="G19" s="5"/>
      <c r="H19" s="5"/>
    </row>
    <row r="20" spans="2:9" ht="27" customHeight="1" x14ac:dyDescent="0.25">
      <c r="B20" s="2" t="s">
        <v>4</v>
      </c>
      <c r="C20" s="3"/>
      <c r="D20" s="3"/>
      <c r="E20" s="3"/>
      <c r="F20" s="3"/>
      <c r="G20" s="3"/>
      <c r="H20" s="4"/>
    </row>
    <row r="21" spans="2:9" ht="33.75" customHeight="1" x14ac:dyDescent="0.2">
      <c r="B21" s="673" t="s">
        <v>740</v>
      </c>
      <c r="C21" s="674"/>
      <c r="D21" s="674"/>
      <c r="E21" s="674"/>
      <c r="F21" s="674"/>
      <c r="G21" s="674"/>
      <c r="H21" s="675"/>
    </row>
    <row r="22" spans="2:9" ht="14.25" customHeight="1" x14ac:dyDescent="0.25">
      <c r="B22" s="833" t="s">
        <v>1776</v>
      </c>
      <c r="C22" s="545"/>
      <c r="D22" s="545"/>
      <c r="E22" s="545"/>
      <c r="F22" s="545"/>
      <c r="G22" s="545"/>
      <c r="H22" s="834"/>
    </row>
    <row r="23" spans="2:9" ht="14.25" customHeight="1" x14ac:dyDescent="0.25">
      <c r="B23" s="316"/>
      <c r="C23" s="317"/>
      <c r="D23" s="317"/>
      <c r="E23" s="317"/>
      <c r="F23" s="317"/>
      <c r="G23" s="317"/>
      <c r="H23" s="318"/>
    </row>
    <row r="24" spans="2:9" ht="30.75" customHeight="1" x14ac:dyDescent="0.2">
      <c r="B24" s="637" t="s">
        <v>1103</v>
      </c>
      <c r="C24" s="557"/>
      <c r="D24" s="557"/>
      <c r="E24" s="557"/>
      <c r="F24" s="557"/>
      <c r="G24" s="557"/>
      <c r="H24" s="648"/>
    </row>
    <row r="25" spans="2:9" ht="30.75" customHeight="1" x14ac:dyDescent="0.2">
      <c r="B25" s="637" t="s">
        <v>1788</v>
      </c>
      <c r="C25" s="583"/>
      <c r="D25" s="583"/>
      <c r="E25" s="583"/>
      <c r="F25" s="583"/>
      <c r="G25" s="583"/>
      <c r="H25" s="659"/>
    </row>
    <row r="26" spans="2:9" ht="18.75" customHeight="1" x14ac:dyDescent="0.25">
      <c r="B26" s="743"/>
      <c r="C26" s="560"/>
      <c r="D26" s="560"/>
      <c r="E26" s="560"/>
      <c r="F26" s="560"/>
      <c r="G26" s="560"/>
      <c r="H26" s="612"/>
    </row>
    <row r="27" spans="2:9" ht="5.25" customHeight="1" x14ac:dyDescent="0.2">
      <c r="B27" s="608"/>
      <c r="C27" s="609"/>
      <c r="D27" s="609"/>
      <c r="E27" s="609"/>
      <c r="F27" s="609"/>
      <c r="G27" s="609"/>
      <c r="H27" s="610"/>
    </row>
    <row r="28" spans="2:9" ht="13.5" customHeight="1" x14ac:dyDescent="0.2"/>
    <row r="29" spans="2:9" ht="27" customHeight="1" x14ac:dyDescent="0.2">
      <c r="B29" s="19" t="s">
        <v>8</v>
      </c>
      <c r="C29" s="19" t="s">
        <v>9</v>
      </c>
      <c r="D29" s="20" t="s">
        <v>10</v>
      </c>
      <c r="E29" s="21" t="s">
        <v>2</v>
      </c>
      <c r="F29" s="21" t="s">
        <v>11</v>
      </c>
      <c r="G29" s="21" t="s">
        <v>3</v>
      </c>
      <c r="H29" s="21" t="s">
        <v>12</v>
      </c>
      <c r="I29" s="21" t="s">
        <v>388</v>
      </c>
    </row>
    <row r="30" spans="2:9" ht="79.5" customHeight="1" x14ac:dyDescent="0.2">
      <c r="B30" s="315" t="s">
        <v>865</v>
      </c>
      <c r="C30" s="180" t="s">
        <v>1071</v>
      </c>
      <c r="D30" s="22"/>
      <c r="E30" s="129" t="s">
        <v>1106</v>
      </c>
      <c r="F30" s="80"/>
      <c r="G30" s="131" t="s">
        <v>1105</v>
      </c>
      <c r="H30" s="80"/>
      <c r="I30" s="324"/>
    </row>
    <row r="31" spans="2:9" ht="79.5" customHeight="1" x14ac:dyDescent="0.2">
      <c r="B31" s="1"/>
      <c r="C31" s="180" t="s">
        <v>1789</v>
      </c>
      <c r="D31" s="22"/>
      <c r="E31" s="129" t="s">
        <v>1779</v>
      </c>
      <c r="F31" s="80"/>
      <c r="G31" s="131" t="s">
        <v>1793</v>
      </c>
      <c r="H31" s="80" t="s">
        <v>1794</v>
      </c>
      <c r="I31" s="261"/>
    </row>
    <row r="32" spans="2:9" ht="99" customHeight="1" x14ac:dyDescent="0.2">
      <c r="B32" s="1"/>
      <c r="C32" s="180" t="s">
        <v>1781</v>
      </c>
      <c r="D32" s="22"/>
      <c r="E32" s="108" t="s">
        <v>1783</v>
      </c>
      <c r="F32" s="24"/>
      <c r="G32" s="23"/>
      <c r="H32" s="24"/>
      <c r="I32" s="260"/>
    </row>
    <row r="33" spans="2:9" ht="99" customHeight="1" x14ac:dyDescent="0.2">
      <c r="B33" s="1"/>
      <c r="C33" s="181" t="s">
        <v>1782</v>
      </c>
      <c r="D33" s="66"/>
      <c r="E33" s="108" t="s">
        <v>1780</v>
      </c>
      <c r="F33" s="147"/>
      <c r="G33" s="67"/>
      <c r="H33" s="147"/>
      <c r="I33" s="393"/>
    </row>
    <row r="34" spans="2:9" ht="99" customHeight="1" x14ac:dyDescent="0.2">
      <c r="B34" s="1"/>
      <c r="C34" s="181" t="s">
        <v>1785</v>
      </c>
      <c r="D34" s="66"/>
      <c r="E34" s="146" t="s">
        <v>1784</v>
      </c>
      <c r="F34" s="147"/>
      <c r="G34" s="67"/>
      <c r="H34" s="147"/>
      <c r="I34" s="393"/>
    </row>
    <row r="35" spans="2:9" ht="99" customHeight="1" x14ac:dyDescent="0.2">
      <c r="B35" s="1"/>
      <c r="C35" s="180" t="s">
        <v>1786</v>
      </c>
      <c r="D35" s="66"/>
      <c r="E35" s="146"/>
      <c r="F35" s="147"/>
      <c r="G35" s="67"/>
      <c r="H35" s="147"/>
      <c r="I35" s="393"/>
    </row>
    <row r="36" spans="2:9" ht="79.5" customHeight="1" x14ac:dyDescent="0.2">
      <c r="B36" s="1"/>
      <c r="C36" s="180" t="s">
        <v>1791</v>
      </c>
      <c r="D36" s="66"/>
      <c r="E36" s="146"/>
      <c r="F36" s="24"/>
      <c r="G36" s="94"/>
      <c r="H36" s="147"/>
      <c r="I36" s="393"/>
    </row>
    <row r="37" spans="2:9" ht="123" customHeight="1" x14ac:dyDescent="0.2">
      <c r="B37" s="666" t="s">
        <v>1104</v>
      </c>
      <c r="C37" s="666"/>
      <c r="D37" s="666"/>
      <c r="E37" s="666"/>
      <c r="F37" s="666"/>
      <c r="G37" s="666"/>
      <c r="H37" s="666"/>
      <c r="I37" s="166"/>
    </row>
    <row r="38" spans="2:9" ht="61.5" customHeight="1" x14ac:dyDescent="0.2">
      <c r="B38" s="666" t="s">
        <v>1790</v>
      </c>
      <c r="C38" s="496"/>
      <c r="D38" s="496"/>
      <c r="E38" s="496"/>
      <c r="F38" s="496"/>
      <c r="G38" s="496"/>
      <c r="H38" s="496"/>
      <c r="I38" s="166"/>
    </row>
    <row r="39" spans="2:9" ht="103.5" customHeight="1" x14ac:dyDescent="0.2">
      <c r="B39" s="666" t="s">
        <v>1787</v>
      </c>
      <c r="C39" s="496"/>
      <c r="D39" s="496"/>
      <c r="E39" s="496"/>
      <c r="F39" s="496"/>
      <c r="G39" s="496"/>
      <c r="H39" s="496"/>
      <c r="I39" s="166"/>
    </row>
  </sheetData>
  <mergeCells count="22">
    <mergeCell ref="C13:D13"/>
    <mergeCell ref="G13:H13"/>
    <mergeCell ref="C14:D14"/>
    <mergeCell ref="C15:D15"/>
    <mergeCell ref="G15:H15"/>
    <mergeCell ref="B10:D10"/>
    <mergeCell ref="F10:H10"/>
    <mergeCell ref="C11:D11"/>
    <mergeCell ref="G11:H11"/>
    <mergeCell ref="C12:D12"/>
    <mergeCell ref="G12:H12"/>
    <mergeCell ref="B37:H37"/>
    <mergeCell ref="B25:H25"/>
    <mergeCell ref="B39:H39"/>
    <mergeCell ref="C16:D16"/>
    <mergeCell ref="G16:H16"/>
    <mergeCell ref="B38:H38"/>
    <mergeCell ref="B21:H21"/>
    <mergeCell ref="B22:H22"/>
    <mergeCell ref="B24:H24"/>
    <mergeCell ref="B26:H26"/>
    <mergeCell ref="B27:H27"/>
  </mergeCells>
  <pageMargins left="0.7" right="0.7" top="0.75" bottom="0.75" header="0.3" footer="0.3"/>
  <pageSetup orientation="portrait" r:id="rId1"/>
  <drawing r:id="rId2"/>
  <tableParts count="1">
    <tablePart r:id="rId3"/>
  </tablePart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F2DCB9-5474-42CF-BF40-166BDEAFC068}">
  <sheetPr>
    <tabColor theme="6" tint="-0.249977111117893"/>
  </sheetPr>
  <dimension ref="B1:I80"/>
  <sheetViews>
    <sheetView zoomScale="90" zoomScaleNormal="90" workbookViewId="0"/>
  </sheetViews>
  <sheetFormatPr defaultRowHeight="78.75" customHeight="1" x14ac:dyDescent="0.2"/>
  <cols>
    <col min="1" max="1" width="9.125" customWidth="1"/>
    <col min="2" max="2" width="19.5" customWidth="1"/>
    <col min="3" max="3" width="19.625" customWidth="1"/>
    <col min="4" max="4" width="19.75" customWidth="1"/>
    <col min="5" max="5" width="15.5" customWidth="1"/>
    <col min="6" max="6" width="19.5" customWidth="1"/>
    <col min="7" max="8" width="19.625" customWidth="1"/>
    <col min="9" max="9" width="36.25" customWidth="1"/>
  </cols>
  <sheetData>
    <row r="1" spans="2:8" ht="62.25" customHeight="1" x14ac:dyDescent="0.75">
      <c r="B1" s="17" t="s">
        <v>31</v>
      </c>
      <c r="C1" s="13"/>
      <c r="D1" s="13"/>
      <c r="E1" s="128" t="s">
        <v>118</v>
      </c>
    </row>
    <row r="2" spans="2:8" ht="57" customHeight="1" x14ac:dyDescent="0.2">
      <c r="B2" s="14" t="s">
        <v>5</v>
      </c>
      <c r="C2" s="15"/>
      <c r="D2" s="15"/>
      <c r="E2" s="150"/>
      <c r="F2" s="18"/>
      <c r="G2" s="18"/>
      <c r="H2" s="18"/>
    </row>
    <row r="3" spans="2:8" ht="14.25" customHeight="1" x14ac:dyDescent="0.2"/>
    <row r="4" spans="2:8" ht="15" customHeight="1" x14ac:dyDescent="0.2"/>
    <row r="5" spans="2:8" ht="20.25" customHeight="1" x14ac:dyDescent="0.3">
      <c r="B5" s="16" t="s">
        <v>6</v>
      </c>
      <c r="D5" s="1"/>
      <c r="E5" s="1"/>
      <c r="F5" s="16" t="s">
        <v>7</v>
      </c>
      <c r="H5" s="1"/>
    </row>
    <row r="6" spans="2:8" ht="15.75" customHeight="1" x14ac:dyDescent="0.2"/>
    <row r="7" spans="2:8" ht="15.75" customHeight="1" x14ac:dyDescent="0.2"/>
    <row r="8" spans="2:8" ht="41.25" customHeight="1" x14ac:dyDescent="0.2"/>
    <row r="9" spans="2:8" ht="36.75" customHeight="1" x14ac:dyDescent="0.2"/>
    <row r="10" spans="2:8" ht="42" customHeight="1" x14ac:dyDescent="0.2">
      <c r="B10" s="850" t="str">
        <f>"Father: "&amp;'Family Tree'!M269</f>
        <v>Father: William Carrick Ballance                                                                    Born approx 1798</v>
      </c>
      <c r="C10" s="851"/>
      <c r="D10" s="852"/>
      <c r="F10" s="853" t="str">
        <f>"Mother: "&amp;'Family Tree'!M277</f>
        <v>Mother: Mary Bride</v>
      </c>
      <c r="G10" s="851"/>
      <c r="H10" s="852"/>
    </row>
    <row r="11" spans="2:8" ht="20.25" customHeight="1" x14ac:dyDescent="0.25">
      <c r="B11" s="6"/>
      <c r="C11" s="550" t="s">
        <v>287</v>
      </c>
      <c r="D11" s="551"/>
      <c r="F11" s="6"/>
      <c r="G11" s="550" t="s">
        <v>2</v>
      </c>
      <c r="H11" s="551"/>
    </row>
    <row r="12" spans="2:8" ht="20.25" customHeight="1" x14ac:dyDescent="0.25">
      <c r="B12" s="6"/>
      <c r="C12" s="552" t="s">
        <v>923</v>
      </c>
      <c r="D12" s="553"/>
      <c r="F12" s="10"/>
      <c r="G12" s="552" t="s">
        <v>848</v>
      </c>
      <c r="H12" s="553"/>
    </row>
    <row r="13" spans="2:8" ht="20.25" customHeight="1" x14ac:dyDescent="0.2">
      <c r="B13" s="6"/>
      <c r="C13" s="562" t="s">
        <v>924</v>
      </c>
      <c r="D13" s="563"/>
      <c r="F13" s="10"/>
      <c r="G13" s="562" t="s">
        <v>847</v>
      </c>
      <c r="H13" s="563"/>
    </row>
    <row r="14" spans="2:8" ht="18" customHeight="1" x14ac:dyDescent="0.25">
      <c r="B14" s="6"/>
      <c r="C14" s="550" t="s">
        <v>3</v>
      </c>
      <c r="D14" s="551"/>
      <c r="F14" s="10"/>
      <c r="G14" s="64" t="s">
        <v>3</v>
      </c>
      <c r="H14" s="65"/>
    </row>
    <row r="15" spans="2:8" ht="20.25" customHeight="1" x14ac:dyDescent="0.25">
      <c r="B15" s="6"/>
      <c r="C15" s="565"/>
      <c r="D15" s="566"/>
      <c r="F15" s="6"/>
      <c r="G15" s="552"/>
      <c r="H15" s="553"/>
    </row>
    <row r="16" spans="2:8" ht="20.25" customHeight="1" x14ac:dyDescent="0.2">
      <c r="B16" s="6"/>
      <c r="C16" s="554"/>
      <c r="D16" s="555"/>
      <c r="F16" s="6"/>
      <c r="G16" s="554"/>
      <c r="H16" s="555"/>
    </row>
    <row r="17" spans="2:9" ht="5.25" customHeight="1" x14ac:dyDescent="0.2">
      <c r="B17" s="7"/>
      <c r="C17" s="8"/>
      <c r="D17" s="9"/>
      <c r="F17" s="7"/>
      <c r="G17" s="8"/>
      <c r="H17" s="11"/>
    </row>
    <row r="18" spans="2:9" ht="12" customHeight="1" x14ac:dyDescent="0.2"/>
    <row r="19" spans="2:9" ht="9" customHeight="1" x14ac:dyDescent="0.2">
      <c r="B19" s="5"/>
      <c r="C19" s="5"/>
      <c r="D19" s="5"/>
      <c r="E19" s="5"/>
      <c r="F19" s="5"/>
      <c r="G19" s="5"/>
      <c r="H19" s="5"/>
    </row>
    <row r="20" spans="2:9" ht="27" customHeight="1" x14ac:dyDescent="0.25">
      <c r="B20" s="2" t="s">
        <v>4</v>
      </c>
      <c r="C20" s="3"/>
      <c r="D20" s="3"/>
      <c r="E20" s="3"/>
      <c r="F20" s="3"/>
      <c r="G20" s="3"/>
      <c r="H20" s="4"/>
    </row>
    <row r="21" spans="2:9" ht="27" customHeight="1" x14ac:dyDescent="0.2">
      <c r="B21" s="627" t="s">
        <v>1068</v>
      </c>
      <c r="C21" s="667"/>
      <c r="D21" s="667"/>
      <c r="E21" s="667"/>
      <c r="F21" s="667"/>
      <c r="G21" s="667"/>
      <c r="H21" s="870"/>
    </row>
    <row r="22" spans="2:9" ht="33.75" customHeight="1" x14ac:dyDescent="0.2">
      <c r="B22" s="627" t="s">
        <v>1147</v>
      </c>
      <c r="C22" s="667"/>
      <c r="D22" s="667"/>
      <c r="E22" s="667"/>
      <c r="F22" s="667"/>
      <c r="G22" s="667"/>
      <c r="H22" s="870"/>
    </row>
    <row r="23" spans="2:9" ht="57.75" customHeight="1" x14ac:dyDescent="0.2">
      <c r="B23" s="627" t="s">
        <v>1146</v>
      </c>
      <c r="C23" s="667"/>
      <c r="D23" s="667"/>
      <c r="E23" s="667"/>
      <c r="F23" s="667"/>
      <c r="G23" s="667"/>
      <c r="H23" s="870"/>
    </row>
    <row r="24" spans="2:9" ht="43.5" customHeight="1" x14ac:dyDescent="0.2">
      <c r="B24" s="895" t="s">
        <v>1127</v>
      </c>
      <c r="C24" s="806"/>
      <c r="D24" s="806"/>
      <c r="E24" s="806"/>
      <c r="F24" s="806"/>
      <c r="G24" s="806"/>
      <c r="H24" s="896"/>
    </row>
    <row r="25" spans="2:9" ht="27" customHeight="1" x14ac:dyDescent="0.2">
      <c r="B25" s="895" t="s">
        <v>1081</v>
      </c>
      <c r="C25" s="688"/>
      <c r="D25" s="688"/>
      <c r="E25" s="688"/>
      <c r="F25" s="688"/>
      <c r="G25" s="688"/>
      <c r="H25" s="689"/>
    </row>
    <row r="26" spans="2:9" ht="131.25" customHeight="1" x14ac:dyDescent="0.2">
      <c r="B26" s="895" t="s">
        <v>1148</v>
      </c>
      <c r="C26" s="806"/>
      <c r="D26" s="806"/>
      <c r="E26" s="806"/>
      <c r="F26" s="806"/>
      <c r="G26" s="806"/>
      <c r="H26" s="896"/>
    </row>
    <row r="27" spans="2:9" ht="25.5" customHeight="1" x14ac:dyDescent="0.2">
      <c r="B27" s="895" t="s">
        <v>1129</v>
      </c>
      <c r="C27" s="688"/>
      <c r="D27" s="688"/>
      <c r="E27" s="688"/>
      <c r="F27" s="688"/>
      <c r="G27" s="688"/>
      <c r="H27" s="689"/>
    </row>
    <row r="28" spans="2:9" ht="38.25" customHeight="1" x14ac:dyDescent="0.2">
      <c r="B28" s="894" t="s">
        <v>1130</v>
      </c>
      <c r="C28" s="667"/>
      <c r="D28" s="667"/>
      <c r="E28" s="667"/>
      <c r="F28" s="667"/>
      <c r="G28" s="667"/>
      <c r="H28" s="870"/>
    </row>
    <row r="29" spans="2:9" ht="15" customHeight="1" x14ac:dyDescent="0.2">
      <c r="B29" s="608"/>
      <c r="C29" s="609"/>
      <c r="D29" s="609"/>
      <c r="E29" s="609"/>
      <c r="F29" s="609"/>
      <c r="G29" s="609"/>
      <c r="H29" s="610"/>
    </row>
    <row r="30" spans="2:9" ht="13.5" customHeight="1" x14ac:dyDescent="0.2"/>
    <row r="31" spans="2:9" ht="27" customHeight="1" x14ac:dyDescent="0.2">
      <c r="B31" s="19" t="s">
        <v>8</v>
      </c>
      <c r="C31" s="19" t="s">
        <v>9</v>
      </c>
      <c r="D31" s="20" t="s">
        <v>10</v>
      </c>
      <c r="E31" s="21" t="s">
        <v>2</v>
      </c>
      <c r="F31" s="21" t="s">
        <v>11</v>
      </c>
      <c r="G31" s="21" t="s">
        <v>3</v>
      </c>
      <c r="H31" s="21" t="s">
        <v>12</v>
      </c>
      <c r="I31" s="21" t="s">
        <v>388</v>
      </c>
    </row>
    <row r="32" spans="2:9" ht="79.5" customHeight="1" x14ac:dyDescent="0.2">
      <c r="B32" s="288" t="s">
        <v>863</v>
      </c>
      <c r="C32" s="180" t="s">
        <v>870</v>
      </c>
      <c r="D32" s="82"/>
      <c r="E32" s="129" t="s">
        <v>857</v>
      </c>
      <c r="F32" s="80" t="s">
        <v>851</v>
      </c>
      <c r="G32" s="131"/>
      <c r="H32" s="80"/>
      <c r="I32" s="327"/>
    </row>
    <row r="33" spans="2:9" ht="79.5" customHeight="1" x14ac:dyDescent="0.2">
      <c r="B33" s="1"/>
      <c r="C33" s="180" t="s">
        <v>1149</v>
      </c>
      <c r="D33" s="82"/>
      <c r="E33" s="129" t="s">
        <v>1092</v>
      </c>
      <c r="F33" s="80" t="s">
        <v>851</v>
      </c>
      <c r="G33" s="246" t="s">
        <v>1094</v>
      </c>
      <c r="H33" s="80" t="s">
        <v>1093</v>
      </c>
      <c r="I33" s="327"/>
    </row>
    <row r="34" spans="2:9" ht="79.5" customHeight="1" x14ac:dyDescent="0.2">
      <c r="B34" s="1"/>
      <c r="C34" s="180" t="s">
        <v>869</v>
      </c>
      <c r="D34" s="82"/>
      <c r="E34" s="129" t="s">
        <v>858</v>
      </c>
      <c r="F34" s="80" t="s">
        <v>851</v>
      </c>
      <c r="G34" s="131"/>
      <c r="H34" s="80"/>
      <c r="I34" s="327"/>
    </row>
    <row r="35" spans="2:9" ht="105" customHeight="1" x14ac:dyDescent="0.2">
      <c r="B35" s="166"/>
      <c r="C35" s="180" t="s">
        <v>919</v>
      </c>
      <c r="D35" s="82" t="s">
        <v>1</v>
      </c>
      <c r="E35" s="129" t="s">
        <v>859</v>
      </c>
      <c r="F35" s="80" t="s">
        <v>916</v>
      </c>
      <c r="G35" s="246"/>
      <c r="H35" s="80"/>
      <c r="I35" s="328"/>
    </row>
    <row r="36" spans="2:9" ht="79.5" customHeight="1" x14ac:dyDescent="0.2">
      <c r="B36" s="1"/>
      <c r="C36" s="180" t="s">
        <v>871</v>
      </c>
      <c r="D36" s="82"/>
      <c r="E36" s="129" t="s">
        <v>860</v>
      </c>
      <c r="F36" s="80" t="s">
        <v>916</v>
      </c>
      <c r="G36" s="131"/>
      <c r="H36" s="80"/>
      <c r="I36" s="327"/>
    </row>
    <row r="37" spans="2:9" ht="79.5" customHeight="1" x14ac:dyDescent="0.2">
      <c r="B37" s="1"/>
      <c r="C37" s="180" t="s">
        <v>868</v>
      </c>
      <c r="D37" s="82"/>
      <c r="E37" s="129" t="s">
        <v>861</v>
      </c>
      <c r="F37" s="80" t="s">
        <v>916</v>
      </c>
      <c r="G37" s="131"/>
      <c r="H37" s="80"/>
      <c r="I37" s="327"/>
    </row>
    <row r="38" spans="2:9" ht="79.5" customHeight="1" x14ac:dyDescent="0.2">
      <c r="B38" s="166" t="s">
        <v>867</v>
      </c>
      <c r="C38" s="289" t="s">
        <v>883</v>
      </c>
      <c r="D38" s="82"/>
      <c r="E38" s="129" t="s">
        <v>864</v>
      </c>
      <c r="F38" s="80" t="s">
        <v>916</v>
      </c>
      <c r="G38" s="131"/>
      <c r="H38" s="80"/>
      <c r="I38" s="329" t="s">
        <v>1067</v>
      </c>
    </row>
    <row r="39" spans="2:9" ht="79.5" customHeight="1" x14ac:dyDescent="0.2">
      <c r="B39" s="1"/>
      <c r="C39" s="180" t="s">
        <v>1116</v>
      </c>
      <c r="D39" s="82" t="s">
        <v>0</v>
      </c>
      <c r="E39" s="129" t="s">
        <v>852</v>
      </c>
      <c r="F39" s="80" t="s">
        <v>853</v>
      </c>
      <c r="G39" s="246" t="s">
        <v>854</v>
      </c>
      <c r="H39" s="80" t="s">
        <v>855</v>
      </c>
      <c r="I39" s="330"/>
    </row>
    <row r="40" spans="2:9" ht="79.5" customHeight="1" x14ac:dyDescent="0.2">
      <c r="B40" s="1"/>
      <c r="C40" s="180" t="s">
        <v>856</v>
      </c>
      <c r="D40" s="82" t="s">
        <v>878</v>
      </c>
      <c r="E40" s="129" t="s">
        <v>862</v>
      </c>
      <c r="F40" s="80" t="s">
        <v>916</v>
      </c>
      <c r="G40" s="131"/>
      <c r="H40" s="80"/>
      <c r="I40" s="327"/>
    </row>
    <row r="41" spans="2:9" ht="20.100000000000001" customHeight="1" x14ac:dyDescent="0.2">
      <c r="B41" s="775"/>
      <c r="C41" s="775"/>
      <c r="D41" s="775"/>
      <c r="E41" s="775"/>
      <c r="F41" s="775"/>
      <c r="G41" s="775"/>
      <c r="H41" s="775"/>
      <c r="I41" s="272"/>
    </row>
    <row r="42" spans="2:9" ht="41.25" customHeight="1" x14ac:dyDescent="0.2">
      <c r="B42" s="666" t="s">
        <v>1150</v>
      </c>
      <c r="C42" s="666"/>
      <c r="D42" s="666"/>
      <c r="E42" s="666"/>
      <c r="F42" s="666"/>
      <c r="G42" s="666"/>
      <c r="H42" s="666"/>
      <c r="I42" s="166"/>
    </row>
    <row r="43" spans="2:9" ht="65.25" customHeight="1" x14ac:dyDescent="0.2">
      <c r="B43" s="666" t="s">
        <v>1151</v>
      </c>
      <c r="C43" s="666"/>
      <c r="D43" s="666"/>
      <c r="E43" s="666"/>
      <c r="F43" s="666"/>
      <c r="G43" s="666"/>
      <c r="H43" s="666"/>
      <c r="I43" s="166"/>
    </row>
    <row r="44" spans="2:9" ht="57.75" customHeight="1" x14ac:dyDescent="0.2">
      <c r="B44" s="666" t="s">
        <v>1115</v>
      </c>
      <c r="C44" s="666"/>
      <c r="D44" s="666"/>
      <c r="E44" s="666"/>
      <c r="F44" s="666"/>
      <c r="G44" s="666"/>
      <c r="H44" s="666"/>
      <c r="I44" s="166"/>
    </row>
    <row r="45" spans="2:9" ht="70.5" customHeight="1" x14ac:dyDescent="0.2">
      <c r="B45" s="666" t="s">
        <v>1152</v>
      </c>
      <c r="C45" s="666"/>
      <c r="D45" s="666"/>
      <c r="E45" s="666"/>
      <c r="F45" s="666"/>
      <c r="G45" s="666"/>
      <c r="H45" s="666"/>
      <c r="I45" s="166"/>
    </row>
    <row r="46" spans="2:9" ht="55.5" customHeight="1" x14ac:dyDescent="0.2">
      <c r="B46" s="666" t="s">
        <v>1135</v>
      </c>
      <c r="C46" s="666"/>
      <c r="D46" s="666"/>
      <c r="E46" s="666"/>
      <c r="F46" s="666"/>
      <c r="G46" s="666"/>
      <c r="H46" s="666"/>
      <c r="I46" s="166"/>
    </row>
    <row r="47" spans="2:9" ht="105.75" customHeight="1" x14ac:dyDescent="0.2">
      <c r="B47" s="666" t="s">
        <v>1120</v>
      </c>
      <c r="C47" s="666"/>
      <c r="D47" s="666"/>
      <c r="E47" s="666"/>
      <c r="F47" s="666"/>
      <c r="G47" s="666"/>
      <c r="H47" s="666"/>
      <c r="I47" s="166"/>
    </row>
    <row r="48" spans="2:9" ht="108.75" customHeight="1" x14ac:dyDescent="0.2">
      <c r="B48" s="666" t="s">
        <v>1153</v>
      </c>
      <c r="C48" s="666"/>
      <c r="D48" s="666"/>
      <c r="E48" s="666"/>
      <c r="F48" s="666"/>
      <c r="G48" s="666"/>
      <c r="H48" s="666"/>
      <c r="I48" s="166"/>
    </row>
    <row r="49" spans="2:9" ht="106.5" customHeight="1" x14ac:dyDescent="0.2">
      <c r="B49" s="650" t="s">
        <v>1069</v>
      </c>
      <c r="C49" s="704"/>
      <c r="D49" s="704"/>
      <c r="E49" s="704"/>
      <c r="F49" s="704"/>
      <c r="G49" s="704"/>
      <c r="H49" s="704"/>
      <c r="I49" s="166"/>
    </row>
    <row r="50" spans="2:9" ht="101.25" customHeight="1" x14ac:dyDescent="0.2">
      <c r="B50" s="650" t="s">
        <v>1131</v>
      </c>
      <c r="C50" s="704"/>
      <c r="D50" s="704"/>
      <c r="E50" s="704"/>
      <c r="F50" s="704"/>
      <c r="G50" s="704"/>
      <c r="H50" s="704"/>
      <c r="I50" s="166"/>
    </row>
    <row r="51" spans="2:9" ht="97.5" customHeight="1" x14ac:dyDescent="0.2">
      <c r="B51" s="650" t="s">
        <v>1154</v>
      </c>
      <c r="C51" s="704"/>
      <c r="D51" s="704"/>
      <c r="E51" s="704"/>
      <c r="F51" s="704"/>
      <c r="G51" s="704"/>
      <c r="H51" s="704"/>
      <c r="I51" s="166"/>
    </row>
    <row r="52" spans="2:9" ht="92.25" customHeight="1" x14ac:dyDescent="0.2">
      <c r="B52" s="704" t="s">
        <v>1155</v>
      </c>
      <c r="C52" s="704"/>
      <c r="D52" s="704"/>
      <c r="E52" s="704"/>
      <c r="F52" s="704"/>
      <c r="G52" s="704"/>
      <c r="H52" s="704"/>
      <c r="I52" s="166"/>
    </row>
    <row r="53" spans="2:9" ht="68.25" customHeight="1" x14ac:dyDescent="0.2">
      <c r="B53" s="704" t="s">
        <v>1133</v>
      </c>
      <c r="C53" s="704"/>
      <c r="D53" s="704"/>
      <c r="E53" s="704"/>
      <c r="F53" s="704"/>
      <c r="G53" s="704"/>
      <c r="H53" s="704"/>
      <c r="I53" s="166"/>
    </row>
    <row r="54" spans="2:9" ht="56.25" customHeight="1" x14ac:dyDescent="0.2">
      <c r="B54" s="704" t="s">
        <v>1134</v>
      </c>
      <c r="C54" s="704"/>
      <c r="D54" s="704"/>
      <c r="E54" s="704"/>
      <c r="F54" s="704"/>
      <c r="G54" s="704"/>
      <c r="H54" s="704"/>
      <c r="I54" s="166"/>
    </row>
    <row r="55" spans="2:9" ht="26.25" customHeight="1" x14ac:dyDescent="0.2">
      <c r="B55" s="704" t="s">
        <v>1156</v>
      </c>
      <c r="C55" s="704"/>
      <c r="D55" s="704"/>
      <c r="E55" s="704"/>
      <c r="F55" s="704"/>
      <c r="G55" s="704"/>
      <c r="H55" s="704"/>
      <c r="I55" s="166"/>
    </row>
    <row r="56" spans="2:9" ht="26.25" customHeight="1" x14ac:dyDescent="0.2">
      <c r="B56" s="557" t="s">
        <v>1070</v>
      </c>
      <c r="C56" s="664"/>
      <c r="D56" s="664"/>
      <c r="E56" s="664"/>
      <c r="F56" s="664"/>
      <c r="G56" s="664"/>
      <c r="H56" s="664"/>
      <c r="I56" s="166"/>
    </row>
    <row r="57" spans="2:9" ht="26.25" customHeight="1" x14ac:dyDescent="0.2">
      <c r="B57" s="666" t="s">
        <v>1117</v>
      </c>
      <c r="C57" s="666"/>
      <c r="D57" s="666"/>
      <c r="E57" s="666"/>
      <c r="F57" s="666"/>
      <c r="G57" s="666"/>
      <c r="H57" s="666"/>
      <c r="I57" s="166"/>
    </row>
    <row r="58" spans="2:9" s="1" customFormat="1" ht="24" customHeight="1" x14ac:dyDescent="0.2">
      <c r="B58" s="666" t="s">
        <v>1118</v>
      </c>
      <c r="C58" s="666"/>
      <c r="D58" s="666"/>
      <c r="E58" s="666"/>
      <c r="F58" s="666"/>
      <c r="G58" s="666"/>
      <c r="H58" s="666"/>
      <c r="I58" s="166"/>
    </row>
    <row r="59" spans="2:9" ht="85.5" customHeight="1" x14ac:dyDescent="0.2">
      <c r="B59" s="897" t="s">
        <v>1136</v>
      </c>
      <c r="C59" s="897"/>
      <c r="D59" s="897"/>
      <c r="E59" s="897"/>
      <c r="F59" s="897"/>
      <c r="G59" s="897"/>
      <c r="H59" s="897"/>
      <c r="I59" s="166"/>
    </row>
    <row r="60" spans="2:9" ht="102.75" customHeight="1" x14ac:dyDescent="0.2">
      <c r="B60" s="897" t="s">
        <v>1142</v>
      </c>
      <c r="C60" s="897"/>
      <c r="D60" s="897"/>
      <c r="E60" s="897"/>
      <c r="F60" s="897"/>
      <c r="G60" s="897"/>
      <c r="H60" s="897"/>
      <c r="I60" s="166"/>
    </row>
    <row r="61" spans="2:9" ht="184.5" customHeight="1" x14ac:dyDescent="0.2">
      <c r="B61" s="897" t="s">
        <v>1157</v>
      </c>
      <c r="C61" s="897"/>
      <c r="D61" s="897"/>
      <c r="E61" s="897"/>
      <c r="F61" s="897"/>
      <c r="G61" s="897"/>
      <c r="H61" s="897"/>
    </row>
    <row r="62" spans="2:9" ht="170.25" customHeight="1" x14ac:dyDescent="0.2">
      <c r="B62" s="897" t="s">
        <v>1158</v>
      </c>
      <c r="C62" s="897"/>
      <c r="D62" s="897"/>
      <c r="E62" s="897"/>
      <c r="F62" s="897"/>
      <c r="G62" s="897"/>
      <c r="H62" s="897"/>
      <c r="I62" s="232"/>
    </row>
    <row r="63" spans="2:9" ht="146.25" customHeight="1" x14ac:dyDescent="0.2">
      <c r="B63" s="897" t="s">
        <v>1165</v>
      </c>
      <c r="C63" s="897"/>
      <c r="D63" s="897"/>
      <c r="E63" s="897"/>
      <c r="F63" s="897"/>
      <c r="G63" s="897"/>
      <c r="H63" s="897"/>
      <c r="I63" s="232"/>
    </row>
    <row r="64" spans="2:9" ht="106.5" customHeight="1" x14ac:dyDescent="0.2">
      <c r="B64" s="897" t="s">
        <v>1141</v>
      </c>
      <c r="C64" s="897"/>
      <c r="D64" s="897"/>
      <c r="E64" s="897"/>
      <c r="F64" s="897"/>
      <c r="G64" s="897"/>
      <c r="H64" s="897"/>
    </row>
    <row r="65" spans="2:8" ht="162.75" customHeight="1" x14ac:dyDescent="0.2">
      <c r="B65" s="897" t="s">
        <v>1159</v>
      </c>
      <c r="C65" s="897"/>
      <c r="D65" s="897"/>
      <c r="E65" s="897"/>
      <c r="F65" s="897"/>
      <c r="G65" s="897"/>
      <c r="H65" s="897"/>
    </row>
    <row r="66" spans="2:8" ht="27" customHeight="1" x14ac:dyDescent="0.2">
      <c r="B66" s="666" t="s">
        <v>1140</v>
      </c>
      <c r="C66" s="666"/>
      <c r="D66" s="666"/>
      <c r="E66" s="666"/>
      <c r="F66" s="666"/>
      <c r="G66" s="666"/>
      <c r="H66" s="666"/>
    </row>
    <row r="67" spans="2:8" ht="55.5" customHeight="1" x14ac:dyDescent="0.2">
      <c r="B67" s="897" t="s">
        <v>1160</v>
      </c>
      <c r="C67" s="897"/>
      <c r="D67" s="897"/>
      <c r="E67" s="897"/>
      <c r="F67" s="897"/>
      <c r="G67" s="897"/>
      <c r="H67" s="897"/>
    </row>
    <row r="68" spans="2:8" ht="33" customHeight="1" x14ac:dyDescent="0.2">
      <c r="B68" s="897" t="s">
        <v>1137</v>
      </c>
      <c r="C68" s="897"/>
      <c r="D68" s="897"/>
      <c r="E68" s="897"/>
      <c r="F68" s="897"/>
      <c r="G68" s="897"/>
      <c r="H68" s="897"/>
    </row>
    <row r="69" spans="2:8" ht="37.5" customHeight="1" x14ac:dyDescent="0.2">
      <c r="B69" s="897" t="s">
        <v>1138</v>
      </c>
      <c r="C69" s="897"/>
      <c r="D69" s="897"/>
      <c r="E69" s="897"/>
      <c r="F69" s="897"/>
      <c r="G69" s="897"/>
      <c r="H69" s="897"/>
    </row>
    <row r="70" spans="2:8" ht="20.100000000000001" customHeight="1" x14ac:dyDescent="0.2">
      <c r="B70" s="897" t="s">
        <v>1161</v>
      </c>
      <c r="C70" s="897"/>
      <c r="D70" s="897"/>
      <c r="E70" s="897"/>
      <c r="F70" s="897"/>
      <c r="G70" s="897"/>
      <c r="H70" s="897"/>
    </row>
    <row r="71" spans="2:8" ht="20.100000000000001" customHeight="1" x14ac:dyDescent="0.2">
      <c r="B71" s="897" t="s">
        <v>1162</v>
      </c>
      <c r="C71" s="897"/>
      <c r="D71" s="897"/>
      <c r="E71" s="897"/>
      <c r="F71" s="897"/>
      <c r="G71" s="897"/>
      <c r="H71" s="897"/>
    </row>
    <row r="72" spans="2:8" ht="20.100000000000001" customHeight="1" x14ac:dyDescent="0.2">
      <c r="B72" s="897" t="s">
        <v>1139</v>
      </c>
      <c r="C72" s="897"/>
      <c r="D72" s="897"/>
      <c r="E72" s="897"/>
      <c r="F72" s="897"/>
      <c r="G72" s="897"/>
      <c r="H72" s="897"/>
    </row>
    <row r="73" spans="2:8" ht="20.100000000000001" customHeight="1" x14ac:dyDescent="0.2">
      <c r="B73" s="897"/>
      <c r="C73" s="897"/>
      <c r="D73" s="897"/>
      <c r="E73" s="897"/>
      <c r="F73" s="897"/>
      <c r="G73" s="897"/>
      <c r="H73" s="897"/>
    </row>
    <row r="74" spans="2:8" ht="87.75" customHeight="1" x14ac:dyDescent="0.2">
      <c r="B74" s="897" t="s">
        <v>1163</v>
      </c>
      <c r="C74" s="897"/>
      <c r="D74" s="897"/>
      <c r="E74" s="897"/>
      <c r="F74" s="897"/>
      <c r="G74" s="897"/>
      <c r="H74" s="897"/>
    </row>
    <row r="75" spans="2:8" ht="32.25" customHeight="1" x14ac:dyDescent="0.2">
      <c r="B75" s="897" t="s">
        <v>866</v>
      </c>
      <c r="C75" s="897"/>
      <c r="D75" s="897"/>
      <c r="E75" s="897"/>
      <c r="F75" s="897"/>
      <c r="G75" s="897"/>
      <c r="H75" s="897"/>
    </row>
    <row r="76" spans="2:8" ht="38.25" customHeight="1" x14ac:dyDescent="0.2">
      <c r="B76" s="897" t="s">
        <v>1164</v>
      </c>
      <c r="C76" s="897"/>
      <c r="D76" s="897"/>
      <c r="E76" s="897"/>
      <c r="F76" s="897"/>
      <c r="G76" s="897"/>
      <c r="H76" s="897"/>
    </row>
    <row r="77" spans="2:8" ht="36.75" customHeight="1" x14ac:dyDescent="0.2">
      <c r="B77" s="897" t="s">
        <v>1132</v>
      </c>
      <c r="C77" s="897"/>
      <c r="D77" s="897"/>
      <c r="E77" s="897"/>
      <c r="F77" s="897"/>
      <c r="G77" s="897"/>
      <c r="H77" s="897"/>
    </row>
    <row r="78" spans="2:8" ht="69.75" customHeight="1" x14ac:dyDescent="0.2">
      <c r="B78" s="897" t="s">
        <v>1119</v>
      </c>
      <c r="C78" s="897"/>
      <c r="D78" s="897"/>
      <c r="E78" s="897"/>
      <c r="F78" s="897"/>
      <c r="G78" s="897"/>
      <c r="H78" s="897"/>
    </row>
    <row r="79" spans="2:8" ht="20.100000000000001" customHeight="1" x14ac:dyDescent="0.2">
      <c r="B79" s="691"/>
      <c r="C79" s="476"/>
      <c r="D79" s="476"/>
      <c r="E79" s="476"/>
      <c r="F79" s="476"/>
      <c r="G79" s="476"/>
      <c r="H79" s="476"/>
    </row>
    <row r="80" spans="2:8" ht="18.75" customHeight="1" x14ac:dyDescent="0.2">
      <c r="B80" s="476"/>
      <c r="C80" s="476"/>
      <c r="D80" s="476"/>
      <c r="E80" s="476"/>
      <c r="F80" s="476"/>
      <c r="G80" s="476"/>
      <c r="H80" s="476"/>
    </row>
  </sheetData>
  <mergeCells count="62">
    <mergeCell ref="B79:H79"/>
    <mergeCell ref="B80:H80"/>
    <mergeCell ref="B64:H64"/>
    <mergeCell ref="B62:H62"/>
    <mergeCell ref="B63:H63"/>
    <mergeCell ref="B78:H78"/>
    <mergeCell ref="B73:H73"/>
    <mergeCell ref="B74:H74"/>
    <mergeCell ref="B75:H75"/>
    <mergeCell ref="B76:H76"/>
    <mergeCell ref="B77:H77"/>
    <mergeCell ref="B72:H72"/>
    <mergeCell ref="B71:H71"/>
    <mergeCell ref="B67:H67"/>
    <mergeCell ref="B59:H59"/>
    <mergeCell ref="B60:H60"/>
    <mergeCell ref="B57:H57"/>
    <mergeCell ref="B70:H70"/>
    <mergeCell ref="B61:H61"/>
    <mergeCell ref="B65:H65"/>
    <mergeCell ref="B66:H66"/>
    <mergeCell ref="B68:H68"/>
    <mergeCell ref="B69:H69"/>
    <mergeCell ref="B58:H58"/>
    <mergeCell ref="C13:D13"/>
    <mergeCell ref="G13:H13"/>
    <mergeCell ref="C14:D14"/>
    <mergeCell ref="C15:D15"/>
    <mergeCell ref="G15:H15"/>
    <mergeCell ref="B10:D10"/>
    <mergeCell ref="F10:H10"/>
    <mergeCell ref="C11:D11"/>
    <mergeCell ref="G11:H11"/>
    <mergeCell ref="C12:D12"/>
    <mergeCell ref="G12:H12"/>
    <mergeCell ref="C16:D16"/>
    <mergeCell ref="G16:H16"/>
    <mergeCell ref="B24:H24"/>
    <mergeCell ref="B26:H26"/>
    <mergeCell ref="B27:H27"/>
    <mergeCell ref="B22:H22"/>
    <mergeCell ref="B23:H23"/>
    <mergeCell ref="B25:H25"/>
    <mergeCell ref="B21:H21"/>
    <mergeCell ref="B28:H28"/>
    <mergeCell ref="B49:H49"/>
    <mergeCell ref="B50:H50"/>
    <mergeCell ref="B51:H51"/>
    <mergeCell ref="B29:H29"/>
    <mergeCell ref="B41:H41"/>
    <mergeCell ref="B52:H52"/>
    <mergeCell ref="B53:H53"/>
    <mergeCell ref="B56:H56"/>
    <mergeCell ref="B42:H42"/>
    <mergeCell ref="B43:H43"/>
    <mergeCell ref="B44:H44"/>
    <mergeCell ref="B45:H45"/>
    <mergeCell ref="B46:H46"/>
    <mergeCell ref="B54:H54"/>
    <mergeCell ref="B55:H55"/>
    <mergeCell ref="B47:H47"/>
    <mergeCell ref="B48:H48"/>
  </mergeCells>
  <phoneticPr fontId="56" type="noConversion"/>
  <hyperlinks>
    <hyperlink ref="I38" location="'Maternal GG Grandparents 2'!A1" display="a 12 year old scholar in the 1851 Town of Perth census. Married Thomas Beggs on October 31, 1860." xr:uid="{9281E31E-945D-4E60-9948-2CCF48430AD7}"/>
  </hyperlinks>
  <pageMargins left="0.7" right="0.7" top="0.75" bottom="0.75" header="0.3" footer="0.3"/>
  <pageSetup orientation="portrait" r:id="rId1"/>
  <drawing r:id="rId2"/>
  <tableParts count="1">
    <tablePart r:id="rId3"/>
  </tablePart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4D3D9D-EF26-4D9D-997D-DF008371B040}">
  <sheetPr>
    <tabColor theme="6" tint="-0.249977111117893"/>
  </sheetPr>
  <dimension ref="B1:I42"/>
  <sheetViews>
    <sheetView zoomScaleNormal="100" workbookViewId="0"/>
  </sheetViews>
  <sheetFormatPr defaultRowHeight="78.75" customHeight="1" x14ac:dyDescent="0.2"/>
  <cols>
    <col min="1" max="1" width="9.125" customWidth="1"/>
    <col min="2" max="2" width="19.5" customWidth="1"/>
    <col min="3" max="3" width="19.625" customWidth="1"/>
    <col min="4" max="4" width="19.75" customWidth="1"/>
    <col min="5" max="5" width="15.5" customWidth="1"/>
    <col min="6" max="6" width="19.5" customWidth="1"/>
    <col min="7" max="8" width="19.625" customWidth="1"/>
    <col min="9" max="9" width="15" customWidth="1"/>
    <col min="10" max="10" width="10.125" customWidth="1"/>
    <col min="11" max="11" width="9.625" customWidth="1"/>
  </cols>
  <sheetData>
    <row r="1" spans="2:8" ht="62.25" customHeight="1" x14ac:dyDescent="0.75">
      <c r="B1" s="17" t="s">
        <v>31</v>
      </c>
      <c r="C1" s="13"/>
      <c r="D1" s="13"/>
      <c r="E1" s="128" t="s">
        <v>118</v>
      </c>
    </row>
    <row r="2" spans="2:8" ht="57" customHeight="1" x14ac:dyDescent="0.2">
      <c r="B2" s="14" t="s">
        <v>5</v>
      </c>
      <c r="C2" s="15"/>
      <c r="D2" s="15"/>
      <c r="E2" s="150"/>
      <c r="F2" s="18"/>
      <c r="G2" s="18"/>
      <c r="H2" s="18"/>
    </row>
    <row r="3" spans="2:8" ht="14.25" customHeight="1" x14ac:dyDescent="0.2"/>
    <row r="4" spans="2:8" ht="15" customHeight="1" x14ac:dyDescent="0.2"/>
    <row r="5" spans="2:8" ht="20.25" customHeight="1" x14ac:dyDescent="0.3">
      <c r="B5" s="16" t="s">
        <v>6</v>
      </c>
      <c r="D5" s="1"/>
      <c r="E5" s="1"/>
      <c r="F5" s="16" t="s">
        <v>7</v>
      </c>
      <c r="H5" s="1"/>
    </row>
    <row r="6" spans="2:8" ht="15.75" customHeight="1" x14ac:dyDescent="0.2"/>
    <row r="7" spans="2:8" ht="15.75" customHeight="1" x14ac:dyDescent="0.2"/>
    <row r="8" spans="2:8" ht="41.25" customHeight="1" x14ac:dyDescent="0.2"/>
    <row r="9" spans="2:8" ht="36.75" customHeight="1" x14ac:dyDescent="0.2"/>
    <row r="10" spans="2:8" ht="42" customHeight="1" x14ac:dyDescent="0.2">
      <c r="B10" s="850" t="str">
        <f>"Father: "&amp;'Family Tree'!M370</f>
        <v>Father: George (also James?) McRobbie                                                                                                           B June 18, 1816 - D May 6, 1898</v>
      </c>
      <c r="C10" s="851"/>
      <c r="D10" s="852"/>
      <c r="F10" s="853" t="str">
        <f>"Mother: "&amp;'Family Tree'!M375</f>
        <v>Mother: Elizabeth  Davidson                                                                                                         B 1815</v>
      </c>
      <c r="G10" s="851"/>
      <c r="H10" s="852"/>
    </row>
    <row r="11" spans="2:8" ht="20.25" customHeight="1" x14ac:dyDescent="0.25">
      <c r="B11" s="6"/>
      <c r="C11" s="550" t="s">
        <v>2</v>
      </c>
      <c r="D11" s="551"/>
      <c r="F11" s="6"/>
      <c r="G11" s="550" t="s">
        <v>2</v>
      </c>
      <c r="H11" s="551"/>
    </row>
    <row r="12" spans="2:8" ht="20.25" customHeight="1" x14ac:dyDescent="0.25">
      <c r="B12" s="6"/>
      <c r="C12" s="552" t="s">
        <v>1441</v>
      </c>
      <c r="D12" s="553"/>
      <c r="F12" s="10"/>
      <c r="G12" s="552" t="s">
        <v>1443</v>
      </c>
      <c r="H12" s="553"/>
    </row>
    <row r="13" spans="2:8" ht="20.25" customHeight="1" x14ac:dyDescent="0.2">
      <c r="B13" s="6"/>
      <c r="C13" s="562"/>
      <c r="D13" s="563"/>
      <c r="F13" s="10"/>
      <c r="G13" s="562"/>
      <c r="H13" s="563"/>
    </row>
    <row r="14" spans="2:8" ht="18" customHeight="1" x14ac:dyDescent="0.25">
      <c r="B14" s="6"/>
      <c r="C14" s="550" t="s">
        <v>3</v>
      </c>
      <c r="D14" s="551"/>
      <c r="F14" s="10"/>
      <c r="G14" s="64" t="s">
        <v>3</v>
      </c>
      <c r="H14" s="65"/>
    </row>
    <row r="15" spans="2:8" ht="20.25" customHeight="1" x14ac:dyDescent="0.25">
      <c r="B15" s="6"/>
      <c r="C15" s="565" t="s">
        <v>1460</v>
      </c>
      <c r="D15" s="566"/>
      <c r="F15" s="6"/>
      <c r="G15" s="552"/>
      <c r="H15" s="553"/>
    </row>
    <row r="16" spans="2:8" ht="20.25" customHeight="1" x14ac:dyDescent="0.2">
      <c r="B16" s="6"/>
      <c r="C16" s="554"/>
      <c r="D16" s="555"/>
      <c r="F16" s="6"/>
      <c r="G16" s="554"/>
      <c r="H16" s="555"/>
    </row>
    <row r="17" spans="2:9" ht="5.25" customHeight="1" x14ac:dyDescent="0.2">
      <c r="B17" s="7"/>
      <c r="C17" s="8"/>
      <c r="D17" s="9"/>
      <c r="F17" s="7"/>
      <c r="G17" s="8"/>
      <c r="H17" s="11"/>
    </row>
    <row r="18" spans="2:9" ht="12" customHeight="1" x14ac:dyDescent="0.2"/>
    <row r="19" spans="2:9" ht="9" customHeight="1" x14ac:dyDescent="0.2">
      <c r="B19" s="5"/>
      <c r="C19" s="5"/>
      <c r="D19" s="5"/>
      <c r="E19" s="5"/>
      <c r="F19" s="5"/>
      <c r="G19" s="5"/>
      <c r="H19" s="5"/>
    </row>
    <row r="20" spans="2:9" ht="27" customHeight="1" x14ac:dyDescent="0.25">
      <c r="B20" s="2" t="s">
        <v>4</v>
      </c>
      <c r="C20" s="3"/>
      <c r="D20" s="3"/>
      <c r="E20" s="3"/>
      <c r="F20" s="3"/>
      <c r="G20" s="3"/>
      <c r="H20" s="4"/>
    </row>
    <row r="21" spans="2:9" ht="39" customHeight="1" x14ac:dyDescent="0.2">
      <c r="B21" s="854" t="s">
        <v>1447</v>
      </c>
      <c r="C21" s="771"/>
      <c r="D21" s="771"/>
      <c r="E21" s="771"/>
      <c r="F21" s="771"/>
      <c r="G21" s="771"/>
      <c r="H21" s="772"/>
    </row>
    <row r="22" spans="2:9" ht="39" customHeight="1" x14ac:dyDescent="0.2">
      <c r="B22" s="854" t="s">
        <v>1429</v>
      </c>
      <c r="C22" s="727"/>
      <c r="D22" s="727"/>
      <c r="E22" s="727"/>
      <c r="F22" s="727"/>
      <c r="G22" s="727"/>
      <c r="H22" s="800"/>
    </row>
    <row r="23" spans="2:9" ht="51.75" customHeight="1" x14ac:dyDescent="0.2">
      <c r="B23" s="854" t="s">
        <v>1440</v>
      </c>
      <c r="C23" s="727"/>
      <c r="D23" s="727"/>
      <c r="E23" s="727"/>
      <c r="F23" s="727"/>
      <c r="G23" s="727"/>
      <c r="H23" s="800"/>
    </row>
    <row r="24" spans="2:9" ht="69.75" customHeight="1" x14ac:dyDescent="0.2">
      <c r="B24" s="854" t="s">
        <v>1430</v>
      </c>
      <c r="C24" s="727"/>
      <c r="D24" s="727"/>
      <c r="E24" s="727"/>
      <c r="F24" s="727"/>
      <c r="G24" s="727"/>
      <c r="H24" s="800"/>
    </row>
    <row r="25" spans="2:9" ht="104.25" customHeight="1" x14ac:dyDescent="0.2">
      <c r="B25" s="854" t="s">
        <v>1455</v>
      </c>
      <c r="C25" s="727"/>
      <c r="D25" s="727"/>
      <c r="E25" s="727"/>
      <c r="F25" s="727"/>
      <c r="G25" s="727"/>
      <c r="H25" s="800"/>
    </row>
    <row r="26" spans="2:9" ht="52.5" customHeight="1" x14ac:dyDescent="0.2">
      <c r="B26" s="854" t="s">
        <v>1445</v>
      </c>
      <c r="C26" s="727"/>
      <c r="D26" s="727"/>
      <c r="E26" s="727"/>
      <c r="F26" s="727"/>
      <c r="G26" s="727"/>
      <c r="H26" s="800"/>
    </row>
    <row r="27" spans="2:9" ht="17.25" customHeight="1" x14ac:dyDescent="0.2">
      <c r="B27" s="739"/>
      <c r="C27" s="727"/>
      <c r="D27" s="727"/>
      <c r="E27" s="727"/>
      <c r="F27" s="727"/>
      <c r="G27" s="727"/>
      <c r="H27" s="800"/>
    </row>
    <row r="28" spans="2:9" ht="18.75" customHeight="1" x14ac:dyDescent="0.2">
      <c r="B28" s="608"/>
      <c r="C28" s="609"/>
      <c r="D28" s="609"/>
      <c r="E28" s="609"/>
      <c r="F28" s="609"/>
      <c r="G28" s="609"/>
      <c r="H28" s="610"/>
    </row>
    <row r="29" spans="2:9" ht="13.5" customHeight="1" x14ac:dyDescent="0.2"/>
    <row r="30" spans="2:9" ht="27" customHeight="1" x14ac:dyDescent="0.2">
      <c r="B30" s="19" t="s">
        <v>8</v>
      </c>
      <c r="C30" s="19" t="s">
        <v>9</v>
      </c>
      <c r="D30" s="20" t="s">
        <v>10</v>
      </c>
      <c r="E30" s="21" t="s">
        <v>2</v>
      </c>
      <c r="F30" s="21" t="s">
        <v>11</v>
      </c>
      <c r="G30" s="21" t="s">
        <v>3</v>
      </c>
      <c r="H30" s="21" t="s">
        <v>12</v>
      </c>
      <c r="I30" s="21" t="s">
        <v>117</v>
      </c>
    </row>
    <row r="31" spans="2:9" ht="75" customHeight="1" x14ac:dyDescent="0.2">
      <c r="B31" s="1"/>
      <c r="C31" s="180" t="s">
        <v>1461</v>
      </c>
      <c r="D31" s="22" t="s">
        <v>1</v>
      </c>
      <c r="E31" s="24" t="s">
        <v>1462</v>
      </c>
      <c r="F31" s="24" t="s">
        <v>166</v>
      </c>
      <c r="G31" s="25" t="s">
        <v>1463</v>
      </c>
      <c r="H31" s="24" t="s">
        <v>166</v>
      </c>
      <c r="I31" s="149"/>
    </row>
    <row r="32" spans="2:9" ht="75" customHeight="1" x14ac:dyDescent="0.2">
      <c r="B32" s="1"/>
      <c r="C32" s="180" t="s">
        <v>1431</v>
      </c>
      <c r="D32" s="22" t="s">
        <v>0</v>
      </c>
      <c r="E32" s="108" t="s">
        <v>1465</v>
      </c>
      <c r="F32" s="24" t="s">
        <v>166</v>
      </c>
      <c r="G32" s="23" t="s">
        <v>1466</v>
      </c>
      <c r="H32" s="24" t="s">
        <v>298</v>
      </c>
      <c r="I32" s="147" t="s">
        <v>1464</v>
      </c>
    </row>
    <row r="33" spans="2:9" ht="75" customHeight="1" x14ac:dyDescent="0.2">
      <c r="B33" s="1"/>
      <c r="C33" s="180" t="s">
        <v>1432</v>
      </c>
      <c r="D33" s="22" t="s">
        <v>0</v>
      </c>
      <c r="E33" s="146" t="s">
        <v>1467</v>
      </c>
      <c r="F33" s="24" t="s">
        <v>166</v>
      </c>
      <c r="G33" s="67" t="s">
        <v>1468</v>
      </c>
      <c r="H33" s="147" t="s">
        <v>1469</v>
      </c>
      <c r="I33" s="24"/>
    </row>
    <row r="34" spans="2:9" ht="85.5" customHeight="1" x14ac:dyDescent="0.2">
      <c r="B34" s="1"/>
      <c r="C34" s="180" t="s">
        <v>1433</v>
      </c>
      <c r="D34" s="22" t="s">
        <v>0</v>
      </c>
      <c r="E34" s="23" t="s">
        <v>1470</v>
      </c>
      <c r="F34" s="24" t="s">
        <v>166</v>
      </c>
      <c r="G34" s="25" t="s">
        <v>1471</v>
      </c>
      <c r="H34" s="24" t="s">
        <v>1472</v>
      </c>
      <c r="I34" s="147" t="s">
        <v>1473</v>
      </c>
    </row>
    <row r="35" spans="2:9" ht="75" customHeight="1" x14ac:dyDescent="0.2">
      <c r="B35" s="1"/>
      <c r="C35" s="180" t="s">
        <v>1434</v>
      </c>
      <c r="D35" s="22" t="s">
        <v>0</v>
      </c>
      <c r="E35" s="67" t="s">
        <v>1474</v>
      </c>
      <c r="F35" s="24" t="s">
        <v>166</v>
      </c>
      <c r="G35" s="291" t="s">
        <v>1475</v>
      </c>
      <c r="H35" s="147" t="s">
        <v>1476</v>
      </c>
      <c r="I35" s="147"/>
    </row>
    <row r="36" spans="2:9" ht="87" customHeight="1" x14ac:dyDescent="0.2">
      <c r="B36" s="1"/>
      <c r="C36" s="180" t="s">
        <v>1435</v>
      </c>
      <c r="D36" s="66" t="s">
        <v>1</v>
      </c>
      <c r="E36" s="67" t="s">
        <v>1474</v>
      </c>
      <c r="F36" s="24" t="s">
        <v>166</v>
      </c>
      <c r="G36" s="94" t="s">
        <v>1477</v>
      </c>
      <c r="H36" s="147" t="s">
        <v>1479</v>
      </c>
      <c r="I36" s="147" t="s">
        <v>1478</v>
      </c>
    </row>
    <row r="37" spans="2:9" ht="75" customHeight="1" x14ac:dyDescent="0.2">
      <c r="B37" s="1"/>
      <c r="C37" s="180" t="s">
        <v>1436</v>
      </c>
      <c r="D37" s="66" t="s">
        <v>0</v>
      </c>
      <c r="E37" s="67" t="s">
        <v>1480</v>
      </c>
      <c r="F37" s="24" t="s">
        <v>166</v>
      </c>
      <c r="G37" s="94" t="s">
        <v>1481</v>
      </c>
      <c r="H37" s="147" t="s">
        <v>1482</v>
      </c>
      <c r="I37" s="147"/>
    </row>
    <row r="38" spans="2:9" ht="75" customHeight="1" x14ac:dyDescent="0.2">
      <c r="B38" s="1"/>
      <c r="C38" s="180" t="s">
        <v>1484</v>
      </c>
      <c r="D38" s="66" t="s">
        <v>1</v>
      </c>
      <c r="E38" s="67" t="s">
        <v>1483</v>
      </c>
      <c r="F38" s="24" t="s">
        <v>166</v>
      </c>
      <c r="G38" s="94" t="s">
        <v>1485</v>
      </c>
      <c r="H38" s="147" t="s">
        <v>459</v>
      </c>
      <c r="I38" s="147" t="s">
        <v>1486</v>
      </c>
    </row>
    <row r="39" spans="2:9" ht="84.75" customHeight="1" x14ac:dyDescent="0.2">
      <c r="B39" s="1"/>
      <c r="C39" s="180" t="s">
        <v>1439</v>
      </c>
      <c r="D39" s="66" t="s">
        <v>0</v>
      </c>
      <c r="E39" s="67" t="s">
        <v>1487</v>
      </c>
      <c r="F39" s="24" t="s">
        <v>166</v>
      </c>
      <c r="G39" s="94" t="s">
        <v>1488</v>
      </c>
      <c r="H39" s="147" t="s">
        <v>166</v>
      </c>
      <c r="I39" s="147" t="s">
        <v>1489</v>
      </c>
    </row>
    <row r="40" spans="2:9" ht="75" customHeight="1" x14ac:dyDescent="0.2">
      <c r="B40" s="1"/>
      <c r="C40" s="180" t="s">
        <v>1431</v>
      </c>
      <c r="D40" s="66" t="s">
        <v>368</v>
      </c>
      <c r="E40" s="67" t="s">
        <v>534</v>
      </c>
      <c r="F40" s="147" t="s">
        <v>1446</v>
      </c>
      <c r="G40" s="94" t="s">
        <v>534</v>
      </c>
      <c r="H40" s="147" t="s">
        <v>534</v>
      </c>
      <c r="I40" s="147"/>
    </row>
    <row r="41" spans="2:9" ht="75" customHeight="1" x14ac:dyDescent="0.2">
      <c r="B41" s="130"/>
      <c r="C41" s="206" t="s">
        <v>1438</v>
      </c>
      <c r="D41" s="104" t="s">
        <v>1437</v>
      </c>
      <c r="E41" s="67" t="s">
        <v>534</v>
      </c>
      <c r="F41" s="106" t="s">
        <v>168</v>
      </c>
      <c r="G41" s="94" t="s">
        <v>534</v>
      </c>
      <c r="H41" s="147" t="s">
        <v>534</v>
      </c>
      <c r="I41" s="278"/>
    </row>
    <row r="42" spans="2:9" ht="16.5" customHeight="1" x14ac:dyDescent="0.2"/>
  </sheetData>
  <mergeCells count="21">
    <mergeCell ref="B10:D10"/>
    <mergeCell ref="F10:H10"/>
    <mergeCell ref="C11:D11"/>
    <mergeCell ref="G11:H11"/>
    <mergeCell ref="C12:D12"/>
    <mergeCell ref="G12:H12"/>
    <mergeCell ref="B26:H26"/>
    <mergeCell ref="B28:H28"/>
    <mergeCell ref="B21:H21"/>
    <mergeCell ref="C13:D13"/>
    <mergeCell ref="G13:H13"/>
    <mergeCell ref="C14:D14"/>
    <mergeCell ref="C15:D15"/>
    <mergeCell ref="G15:H15"/>
    <mergeCell ref="C16:D16"/>
    <mergeCell ref="G16:H16"/>
    <mergeCell ref="B27:H27"/>
    <mergeCell ref="B22:H22"/>
    <mergeCell ref="B23:H23"/>
    <mergeCell ref="B24:H24"/>
    <mergeCell ref="B25:H25"/>
  </mergeCells>
  <pageMargins left="0.7" right="0.7" top="0.75" bottom="0.75" header="0.3" footer="0.3"/>
  <pageSetup orientation="portrait" r:id="rId1"/>
  <drawing r:id="rId2"/>
  <tableParts count="1">
    <tablePart r:id="rId3"/>
  </tablePart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09B703-F5BF-4090-9D74-5B431E4157AA}">
  <sheetPr>
    <tabColor theme="6" tint="-0.249977111117893"/>
  </sheetPr>
  <dimension ref="A1:J35"/>
  <sheetViews>
    <sheetView workbookViewId="0"/>
  </sheetViews>
  <sheetFormatPr defaultRowHeight="78.75" customHeight="1" x14ac:dyDescent="0.2"/>
  <cols>
    <col min="1" max="1" width="9.125" customWidth="1"/>
    <col min="2" max="2" width="19.5" customWidth="1"/>
    <col min="3" max="3" width="19.625" customWidth="1"/>
    <col min="4" max="4" width="19.75" customWidth="1"/>
    <col min="5" max="5" width="15.5" customWidth="1"/>
    <col min="6" max="6" width="19.5" customWidth="1"/>
    <col min="7" max="8" width="19.625" customWidth="1"/>
    <col min="9" max="9" width="15" customWidth="1"/>
    <col min="10" max="10" width="10.125" customWidth="1"/>
    <col min="11" max="11" width="9.625" customWidth="1"/>
  </cols>
  <sheetData>
    <row r="1" spans="2:8" ht="62.25" customHeight="1" x14ac:dyDescent="0.75">
      <c r="B1" s="17" t="s">
        <v>31</v>
      </c>
      <c r="C1" s="13"/>
      <c r="D1" s="13"/>
      <c r="E1" s="128" t="s">
        <v>118</v>
      </c>
    </row>
    <row r="2" spans="2:8" ht="57" customHeight="1" x14ac:dyDescent="0.2">
      <c r="B2" s="14" t="s">
        <v>5</v>
      </c>
      <c r="C2" s="15"/>
      <c r="D2" s="15"/>
      <c r="E2" s="150"/>
      <c r="F2" s="18"/>
      <c r="G2" s="18"/>
      <c r="H2" s="18"/>
    </row>
    <row r="3" spans="2:8" ht="14.25" customHeight="1" x14ac:dyDescent="0.2"/>
    <row r="4" spans="2:8" ht="15" customHeight="1" x14ac:dyDescent="0.2"/>
    <row r="5" spans="2:8" ht="20.25" customHeight="1" x14ac:dyDescent="0.3">
      <c r="B5" s="16" t="s">
        <v>6</v>
      </c>
      <c r="D5" s="1"/>
      <c r="E5" s="1"/>
      <c r="F5" s="16" t="s">
        <v>7</v>
      </c>
      <c r="H5" s="1"/>
    </row>
    <row r="6" spans="2:8" ht="15.75" customHeight="1" x14ac:dyDescent="0.2"/>
    <row r="7" spans="2:8" ht="15.75" customHeight="1" x14ac:dyDescent="0.2"/>
    <row r="8" spans="2:8" ht="41.25" customHeight="1" x14ac:dyDescent="0.2"/>
    <row r="9" spans="2:8" ht="36.75" customHeight="1" x14ac:dyDescent="0.2"/>
    <row r="10" spans="2:8" ht="42" customHeight="1" x14ac:dyDescent="0.2">
      <c r="B10" s="850" t="str">
        <f>"Father: "&amp;'Family Tree'!M384</f>
        <v>Father: James Thom                                                                             B March 24, 1825 - D 1905</v>
      </c>
      <c r="C10" s="851"/>
      <c r="D10" s="852"/>
      <c r="F10" s="853" t="str">
        <f>"Mother: "&amp;'Family Tree'!M393</f>
        <v>Mother: Ann Wallace                                                                         B July 16, 1827 - D 1894</v>
      </c>
      <c r="G10" s="851"/>
      <c r="H10" s="852"/>
    </row>
    <row r="11" spans="2:8" ht="20.25" customHeight="1" x14ac:dyDescent="0.25">
      <c r="B11" s="6"/>
      <c r="C11" s="550" t="s">
        <v>2</v>
      </c>
      <c r="D11" s="551"/>
      <c r="F11" s="6"/>
      <c r="G11" s="550" t="s">
        <v>2</v>
      </c>
      <c r="H11" s="551"/>
    </row>
    <row r="12" spans="2:8" ht="20.25" customHeight="1" x14ac:dyDescent="0.25">
      <c r="B12" s="6"/>
      <c r="C12" s="552" t="s">
        <v>1491</v>
      </c>
      <c r="D12" s="553"/>
      <c r="F12" s="10"/>
      <c r="G12" s="552" t="s">
        <v>1329</v>
      </c>
      <c r="H12" s="553"/>
    </row>
    <row r="13" spans="2:8" ht="20.25" customHeight="1" x14ac:dyDescent="0.2">
      <c r="B13" s="6"/>
      <c r="C13" s="562" t="s">
        <v>1492</v>
      </c>
      <c r="D13" s="563"/>
      <c r="F13" s="10"/>
      <c r="G13" s="562" t="s">
        <v>1330</v>
      </c>
      <c r="H13" s="563"/>
    </row>
    <row r="14" spans="2:8" ht="18" customHeight="1" x14ac:dyDescent="0.25">
      <c r="B14" s="6"/>
      <c r="C14" s="550" t="s">
        <v>3</v>
      </c>
      <c r="D14" s="551"/>
      <c r="F14" s="10"/>
      <c r="G14" s="64" t="s">
        <v>3</v>
      </c>
      <c r="H14" s="65"/>
    </row>
    <row r="15" spans="2:8" ht="20.25" customHeight="1" x14ac:dyDescent="0.25">
      <c r="B15" s="6"/>
      <c r="C15" s="565" t="s">
        <v>1331</v>
      </c>
      <c r="D15" s="566"/>
      <c r="F15" s="6"/>
      <c r="G15" s="552" t="s">
        <v>1332</v>
      </c>
      <c r="H15" s="553"/>
    </row>
    <row r="16" spans="2:8" ht="20.25" customHeight="1" x14ac:dyDescent="0.2">
      <c r="B16" s="6"/>
      <c r="C16" s="554" t="s">
        <v>1490</v>
      </c>
      <c r="D16" s="555"/>
      <c r="F16" s="6"/>
      <c r="G16" s="554"/>
      <c r="H16" s="555"/>
    </row>
    <row r="17" spans="2:9" ht="5.25" customHeight="1" x14ac:dyDescent="0.2">
      <c r="B17" s="7"/>
      <c r="C17" s="8"/>
      <c r="D17" s="9"/>
      <c r="F17" s="7"/>
      <c r="G17" s="8"/>
      <c r="H17" s="11"/>
    </row>
    <row r="18" spans="2:9" ht="12" customHeight="1" x14ac:dyDescent="0.2"/>
    <row r="19" spans="2:9" ht="9" customHeight="1" x14ac:dyDescent="0.2">
      <c r="B19" s="5"/>
      <c r="C19" s="5"/>
      <c r="D19" s="5"/>
      <c r="E19" s="5"/>
      <c r="F19" s="5"/>
      <c r="G19" s="5"/>
      <c r="H19" s="5"/>
    </row>
    <row r="20" spans="2:9" ht="27" customHeight="1" x14ac:dyDescent="0.25">
      <c r="B20" s="2" t="s">
        <v>4</v>
      </c>
      <c r="C20" s="3"/>
      <c r="D20" s="3"/>
      <c r="E20" s="3"/>
      <c r="F20" s="3"/>
      <c r="G20" s="3"/>
      <c r="H20" s="4"/>
    </row>
    <row r="21" spans="2:9" ht="158.25" customHeight="1" x14ac:dyDescent="0.2">
      <c r="B21" s="854" t="s">
        <v>1503</v>
      </c>
      <c r="C21" s="771"/>
      <c r="D21" s="771"/>
      <c r="E21" s="771"/>
      <c r="F21" s="771"/>
      <c r="G21" s="771"/>
      <c r="H21" s="772"/>
    </row>
    <row r="22" spans="2:9" ht="48.75" customHeight="1" x14ac:dyDescent="0.2">
      <c r="B22" s="854" t="s">
        <v>1504</v>
      </c>
      <c r="C22" s="727"/>
      <c r="D22" s="727"/>
      <c r="E22" s="727"/>
      <c r="F22" s="727"/>
      <c r="G22" s="727"/>
      <c r="H22" s="800"/>
    </row>
    <row r="23" spans="2:9" ht="73.5" customHeight="1" x14ac:dyDescent="0.2">
      <c r="B23" s="739" t="s">
        <v>1352</v>
      </c>
      <c r="C23" s="727"/>
      <c r="D23" s="727"/>
      <c r="E23" s="727"/>
      <c r="F23" s="727"/>
      <c r="G23" s="727"/>
      <c r="H23" s="800"/>
    </row>
    <row r="24" spans="2:9" ht="18.75" customHeight="1" x14ac:dyDescent="0.25">
      <c r="B24" s="743"/>
      <c r="C24" s="560"/>
      <c r="D24" s="560"/>
      <c r="E24" s="560"/>
      <c r="F24" s="560"/>
      <c r="G24" s="560"/>
      <c r="H24" s="612"/>
    </row>
    <row r="25" spans="2:9" ht="18.75" customHeight="1" x14ac:dyDescent="0.2">
      <c r="B25" s="608"/>
      <c r="C25" s="609"/>
      <c r="D25" s="609"/>
      <c r="E25" s="609"/>
      <c r="F25" s="609"/>
      <c r="G25" s="609"/>
      <c r="H25" s="610"/>
    </row>
    <row r="26" spans="2:9" ht="13.5" customHeight="1" x14ac:dyDescent="0.2"/>
    <row r="27" spans="2:9" ht="27" customHeight="1" x14ac:dyDescent="0.2">
      <c r="B27" s="19" t="s">
        <v>8</v>
      </c>
      <c r="C27" s="19" t="s">
        <v>9</v>
      </c>
      <c r="D27" s="20" t="s">
        <v>10</v>
      </c>
      <c r="E27" s="21" t="s">
        <v>2</v>
      </c>
      <c r="F27" s="21" t="s">
        <v>11</v>
      </c>
      <c r="G27" s="21" t="s">
        <v>3</v>
      </c>
      <c r="H27" s="21" t="s">
        <v>12</v>
      </c>
      <c r="I27" t="s">
        <v>117</v>
      </c>
    </row>
    <row r="28" spans="2:9" ht="79.5" customHeight="1" x14ac:dyDescent="0.2">
      <c r="B28" s="1"/>
      <c r="C28" s="181" t="s">
        <v>1337</v>
      </c>
      <c r="D28" s="22" t="s">
        <v>1</v>
      </c>
      <c r="E28" s="24" t="s">
        <v>1335</v>
      </c>
      <c r="F28" s="24" t="s">
        <v>168</v>
      </c>
      <c r="G28" s="25" t="s">
        <v>1340</v>
      </c>
      <c r="H28" s="24" t="s">
        <v>1393</v>
      </c>
      <c r="I28" s="149"/>
    </row>
    <row r="29" spans="2:9" s="1" customFormat="1" ht="79.5" customHeight="1" x14ac:dyDescent="0.2">
      <c r="C29" s="180" t="s">
        <v>1338</v>
      </c>
      <c r="D29" s="22" t="s">
        <v>1</v>
      </c>
      <c r="E29" s="108" t="s">
        <v>1493</v>
      </c>
      <c r="F29" s="24" t="s">
        <v>1341</v>
      </c>
      <c r="G29" s="23" t="s">
        <v>1382</v>
      </c>
      <c r="H29" s="24" t="s">
        <v>1342</v>
      </c>
      <c r="I29" s="147"/>
    </row>
    <row r="30" spans="2:9" ht="111.75" customHeight="1" x14ac:dyDescent="0.2">
      <c r="B30" s="1"/>
      <c r="C30" s="180" t="s">
        <v>1333</v>
      </c>
      <c r="D30" s="22" t="s">
        <v>1</v>
      </c>
      <c r="E30" s="146" t="s">
        <v>1339</v>
      </c>
      <c r="F30" s="24" t="s">
        <v>1348</v>
      </c>
      <c r="G30" s="67" t="s">
        <v>1380</v>
      </c>
      <c r="H30" s="147" t="s">
        <v>1381</v>
      </c>
      <c r="I30" s="24" t="s">
        <v>1392</v>
      </c>
    </row>
    <row r="31" spans="2:9" ht="79.5" customHeight="1" x14ac:dyDescent="0.2">
      <c r="B31" s="1"/>
      <c r="C31" s="180" t="s">
        <v>347</v>
      </c>
      <c r="D31" s="22" t="s">
        <v>1</v>
      </c>
      <c r="E31" s="23" t="s">
        <v>1347</v>
      </c>
      <c r="F31" s="24" t="s">
        <v>1348</v>
      </c>
      <c r="G31" s="25" t="s">
        <v>1349</v>
      </c>
      <c r="H31" s="24" t="s">
        <v>1350</v>
      </c>
      <c r="I31" s="147"/>
    </row>
    <row r="32" spans="2:9" ht="79.5" customHeight="1" x14ac:dyDescent="0.2">
      <c r="B32" s="1"/>
      <c r="C32" s="180" t="s">
        <v>1334</v>
      </c>
      <c r="D32" s="22" t="s">
        <v>1</v>
      </c>
      <c r="E32" s="67" t="s">
        <v>1378</v>
      </c>
      <c r="F32" s="147" t="s">
        <v>1345</v>
      </c>
      <c r="G32" s="94" t="s">
        <v>1379</v>
      </c>
      <c r="H32" s="147" t="s">
        <v>1346</v>
      </c>
      <c r="I32" s="147"/>
    </row>
    <row r="33" spans="1:10" ht="93.75" customHeight="1" x14ac:dyDescent="0.2">
      <c r="B33" s="1"/>
      <c r="C33" s="180" t="s">
        <v>1343</v>
      </c>
      <c r="D33" s="22" t="s">
        <v>0</v>
      </c>
      <c r="E33" s="146" t="s">
        <v>1344</v>
      </c>
      <c r="F33" s="24" t="s">
        <v>1351</v>
      </c>
      <c r="G33" s="94" t="s">
        <v>1376</v>
      </c>
      <c r="H33" s="147"/>
      <c r="I33" s="149" t="s">
        <v>1377</v>
      </c>
    </row>
    <row r="34" spans="1:10" ht="15.75" customHeight="1" x14ac:dyDescent="0.25">
      <c r="C34" s="190"/>
      <c r="D34" s="22"/>
      <c r="E34" s="66"/>
      <c r="F34" s="145"/>
      <c r="G34" s="145"/>
      <c r="H34" s="145"/>
      <c r="I34" s="145"/>
    </row>
    <row r="35" spans="1:10" s="1" customFormat="1" ht="42.75" customHeight="1" x14ac:dyDescent="0.2">
      <c r="A35" s="496" t="s">
        <v>1336</v>
      </c>
      <c r="B35" s="496"/>
      <c r="C35" s="496"/>
      <c r="D35" s="496"/>
      <c r="E35" s="496"/>
      <c r="F35" s="496"/>
      <c r="G35" s="496"/>
      <c r="H35" s="496"/>
      <c r="I35" s="496"/>
      <c r="J35" s="496"/>
    </row>
  </sheetData>
  <mergeCells count="19">
    <mergeCell ref="C16:D16"/>
    <mergeCell ref="G16:H16"/>
    <mergeCell ref="B10:D10"/>
    <mergeCell ref="F10:H10"/>
    <mergeCell ref="C11:D11"/>
    <mergeCell ref="G11:H11"/>
    <mergeCell ref="C12:D12"/>
    <mergeCell ref="G12:H12"/>
    <mergeCell ref="C13:D13"/>
    <mergeCell ref="G13:H13"/>
    <mergeCell ref="C14:D14"/>
    <mergeCell ref="C15:D15"/>
    <mergeCell ref="G15:H15"/>
    <mergeCell ref="B21:H21"/>
    <mergeCell ref="B23:H23"/>
    <mergeCell ref="B24:H24"/>
    <mergeCell ref="B25:H25"/>
    <mergeCell ref="A35:J35"/>
    <mergeCell ref="B22:H22"/>
  </mergeCells>
  <pageMargins left="0.7" right="0.7" top="0.75" bottom="0.75" header="0.3" footer="0.3"/>
  <pageSetup orientation="portrait" r:id="rId1"/>
  <drawing r:id="rId2"/>
  <tableParts count="1">
    <tablePart r:id="rId3"/>
  </tablePart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6" tint="-0.249977111117893"/>
  </sheetPr>
  <dimension ref="A1:J48"/>
  <sheetViews>
    <sheetView zoomScaleNormal="100" workbookViewId="0"/>
  </sheetViews>
  <sheetFormatPr defaultRowHeight="78.75" customHeight="1" x14ac:dyDescent="0.2"/>
  <cols>
    <col min="1" max="1" width="9.125" customWidth="1"/>
    <col min="2" max="2" width="19.5" customWidth="1"/>
    <col min="3" max="3" width="19.625" customWidth="1"/>
    <col min="4" max="4" width="19.75" customWidth="1"/>
    <col min="5" max="5" width="15.5" customWidth="1"/>
    <col min="6" max="6" width="19.5" customWidth="1"/>
    <col min="7" max="8" width="19.625" customWidth="1"/>
    <col min="9" max="9" width="15" customWidth="1"/>
    <col min="10" max="10" width="9.625" customWidth="1"/>
  </cols>
  <sheetData>
    <row r="1" spans="2:8" ht="62.25" customHeight="1" x14ac:dyDescent="0.75">
      <c r="B1" s="17" t="s">
        <v>31</v>
      </c>
      <c r="C1" s="13"/>
      <c r="D1" s="13"/>
      <c r="E1" s="128" t="s">
        <v>118</v>
      </c>
    </row>
    <row r="2" spans="2:8" ht="57" customHeight="1" x14ac:dyDescent="0.2">
      <c r="B2" s="14" t="s">
        <v>5</v>
      </c>
      <c r="C2" s="15"/>
      <c r="D2" s="15"/>
      <c r="E2" s="150"/>
      <c r="F2" s="18"/>
      <c r="G2" s="18"/>
      <c r="H2" s="18"/>
    </row>
    <row r="3" spans="2:8" ht="14.25" customHeight="1" x14ac:dyDescent="0.2"/>
    <row r="4" spans="2:8" ht="15" customHeight="1" x14ac:dyDescent="0.2"/>
    <row r="5" spans="2:8" ht="20.25" customHeight="1" x14ac:dyDescent="0.3">
      <c r="B5" s="16" t="s">
        <v>6</v>
      </c>
      <c r="D5" s="1"/>
      <c r="E5" s="1"/>
      <c r="F5" s="16" t="s">
        <v>7</v>
      </c>
      <c r="H5" s="1"/>
    </row>
    <row r="6" spans="2:8" ht="15.75" customHeight="1" x14ac:dyDescent="0.2"/>
    <row r="7" spans="2:8" ht="15.75" customHeight="1" x14ac:dyDescent="0.2"/>
    <row r="8" spans="2:8" ht="41.25" customHeight="1" x14ac:dyDescent="0.2"/>
    <row r="9" spans="2:8" ht="36.75" customHeight="1" x14ac:dyDescent="0.2"/>
    <row r="10" spans="2:8" ht="42" customHeight="1" x14ac:dyDescent="0.2">
      <c r="B10" s="850" t="str">
        <f>"Father: "&amp;'Family Tree'!M399</f>
        <v xml:space="preserve">Father: James Thornton Simmons                                                               B 1810 -D Jan 1886      </v>
      </c>
      <c r="C10" s="851"/>
      <c r="D10" s="852"/>
      <c r="F10" s="853" t="str">
        <f>"Mother: "&amp;'Family Tree'!M403</f>
        <v xml:space="preserve">Mother: Mary Watkins                                                                                                               B 1811 - D 1885               </v>
      </c>
      <c r="G10" s="851"/>
      <c r="H10" s="852"/>
    </row>
    <row r="11" spans="2:8" ht="20.25" customHeight="1" x14ac:dyDescent="0.25">
      <c r="B11" s="6"/>
      <c r="C11" s="550" t="s">
        <v>2</v>
      </c>
      <c r="D11" s="551"/>
      <c r="F11" s="6"/>
      <c r="G11" s="550" t="s">
        <v>2</v>
      </c>
      <c r="H11" s="551"/>
    </row>
    <row r="12" spans="2:8" ht="20.25" customHeight="1" x14ac:dyDescent="0.25">
      <c r="B12" s="6"/>
      <c r="C12" s="552" t="s">
        <v>356</v>
      </c>
      <c r="D12" s="553"/>
      <c r="F12" s="10"/>
      <c r="G12" s="552" t="s">
        <v>357</v>
      </c>
      <c r="H12" s="553"/>
    </row>
    <row r="13" spans="2:8" ht="20.25" customHeight="1" x14ac:dyDescent="0.2">
      <c r="B13" s="6"/>
      <c r="C13" s="562" t="s">
        <v>670</v>
      </c>
      <c r="D13" s="563"/>
      <c r="F13" s="10"/>
      <c r="G13" s="562" t="s">
        <v>671</v>
      </c>
      <c r="H13" s="563"/>
    </row>
    <row r="14" spans="2:8" ht="18" customHeight="1" x14ac:dyDescent="0.25">
      <c r="B14" s="6"/>
      <c r="C14" s="550" t="s">
        <v>3</v>
      </c>
      <c r="D14" s="551"/>
      <c r="F14" s="10"/>
      <c r="G14" s="64" t="s">
        <v>3</v>
      </c>
      <c r="H14" s="65"/>
    </row>
    <row r="15" spans="2:8" ht="20.25" customHeight="1" x14ac:dyDescent="0.25">
      <c r="B15" s="6"/>
      <c r="C15" s="565" t="s">
        <v>2278</v>
      </c>
      <c r="D15" s="566"/>
      <c r="F15" s="6"/>
      <c r="G15" s="552"/>
      <c r="H15" s="553"/>
    </row>
    <row r="16" spans="2:8" ht="20.25" customHeight="1" x14ac:dyDescent="0.2">
      <c r="B16" s="6"/>
      <c r="C16" s="554" t="s">
        <v>2279</v>
      </c>
      <c r="D16" s="555"/>
      <c r="F16" s="6"/>
      <c r="G16" s="554"/>
      <c r="H16" s="555"/>
    </row>
    <row r="17" spans="2:9" ht="5.25" customHeight="1" x14ac:dyDescent="0.2">
      <c r="B17" s="7"/>
      <c r="C17" s="8"/>
      <c r="D17" s="9"/>
      <c r="F17" s="7"/>
      <c r="G17" s="8"/>
      <c r="H17" s="11"/>
    </row>
    <row r="18" spans="2:9" ht="12" customHeight="1" x14ac:dyDescent="0.2"/>
    <row r="19" spans="2:9" ht="9" customHeight="1" x14ac:dyDescent="0.2">
      <c r="B19" s="5"/>
      <c r="C19" s="5"/>
      <c r="D19" s="5"/>
      <c r="E19" s="5"/>
      <c r="F19" s="5"/>
      <c r="G19" s="5"/>
      <c r="H19" s="5"/>
    </row>
    <row r="20" spans="2:9" ht="27" customHeight="1" x14ac:dyDescent="0.25">
      <c r="B20" s="2" t="s">
        <v>4</v>
      </c>
      <c r="C20" s="3"/>
      <c r="D20" s="3"/>
      <c r="E20" s="3"/>
      <c r="F20" s="3"/>
      <c r="G20" s="3"/>
      <c r="H20" s="4"/>
    </row>
    <row r="21" spans="2:9" ht="73.5" customHeight="1" x14ac:dyDescent="0.2">
      <c r="B21" s="739" t="s">
        <v>373</v>
      </c>
      <c r="C21" s="554"/>
      <c r="D21" s="554"/>
      <c r="E21" s="554"/>
      <c r="F21" s="554"/>
      <c r="G21" s="554"/>
      <c r="H21" s="555"/>
    </row>
    <row r="22" spans="2:9" ht="14.25" customHeight="1" x14ac:dyDescent="0.25">
      <c r="B22" s="747"/>
      <c r="C22" s="600"/>
      <c r="D22" s="600"/>
      <c r="E22" s="600"/>
      <c r="F22" s="600"/>
      <c r="G22" s="600"/>
      <c r="H22" s="748"/>
    </row>
    <row r="23" spans="2:9" ht="62.25" customHeight="1" x14ac:dyDescent="0.2">
      <c r="B23" s="739" t="s">
        <v>681</v>
      </c>
      <c r="C23" s="554"/>
      <c r="D23" s="554"/>
      <c r="E23" s="554"/>
      <c r="F23" s="554"/>
      <c r="G23" s="554"/>
      <c r="H23" s="555"/>
    </row>
    <row r="24" spans="2:9" ht="13.5" customHeight="1" x14ac:dyDescent="0.25">
      <c r="B24" s="747"/>
      <c r="C24" s="729"/>
      <c r="D24" s="729"/>
      <c r="E24" s="729"/>
      <c r="F24" s="729"/>
      <c r="G24" s="729"/>
      <c r="H24" s="826"/>
    </row>
    <row r="25" spans="2:9" ht="103.5" customHeight="1" x14ac:dyDescent="0.2">
      <c r="B25" s="739" t="s">
        <v>677</v>
      </c>
      <c r="C25" s="727"/>
      <c r="D25" s="727"/>
      <c r="E25" s="727"/>
      <c r="F25" s="727"/>
      <c r="G25" s="727"/>
      <c r="H25" s="800"/>
    </row>
    <row r="26" spans="2:9" ht="13.5" customHeight="1" x14ac:dyDescent="0.25">
      <c r="B26" s="747"/>
      <c r="C26" s="729"/>
      <c r="D26" s="729"/>
      <c r="E26" s="729"/>
      <c r="F26" s="729"/>
      <c r="G26" s="729"/>
      <c r="H26" s="826"/>
    </row>
    <row r="27" spans="2:9" ht="95.25" customHeight="1" x14ac:dyDescent="0.2">
      <c r="B27" s="739" t="s">
        <v>680</v>
      </c>
      <c r="C27" s="727"/>
      <c r="D27" s="727"/>
      <c r="E27" s="727"/>
      <c r="F27" s="727"/>
      <c r="G27" s="727"/>
      <c r="H27" s="800"/>
    </row>
    <row r="28" spans="2:9" ht="18.75" customHeight="1" x14ac:dyDescent="0.25">
      <c r="B28" s="743" t="s">
        <v>682</v>
      </c>
      <c r="C28" s="560"/>
      <c r="D28" s="560"/>
      <c r="E28" s="560"/>
      <c r="F28" s="560"/>
      <c r="G28" s="560"/>
      <c r="H28" s="612"/>
    </row>
    <row r="29" spans="2:9" ht="18.75" customHeight="1" x14ac:dyDescent="0.2">
      <c r="B29" s="608"/>
      <c r="C29" s="609"/>
      <c r="D29" s="609"/>
      <c r="E29" s="609"/>
      <c r="F29" s="609"/>
      <c r="G29" s="609"/>
      <c r="H29" s="610"/>
    </row>
    <row r="30" spans="2:9" ht="13.5" customHeight="1" x14ac:dyDescent="0.2"/>
    <row r="31" spans="2:9" ht="27" customHeight="1" x14ac:dyDescent="0.2">
      <c r="B31" s="19" t="s">
        <v>8</v>
      </c>
      <c r="C31" s="19" t="s">
        <v>9</v>
      </c>
      <c r="D31" s="20" t="s">
        <v>10</v>
      </c>
      <c r="E31" s="21" t="s">
        <v>2</v>
      </c>
      <c r="F31" s="21" t="s">
        <v>11</v>
      </c>
      <c r="G31" s="21" t="s">
        <v>3</v>
      </c>
      <c r="H31" s="21" t="s">
        <v>12</v>
      </c>
      <c r="I31" t="s">
        <v>117</v>
      </c>
    </row>
    <row r="32" spans="2:9" ht="79.5" customHeight="1" x14ac:dyDescent="0.25">
      <c r="B32" s="1"/>
      <c r="C32" s="181" t="s">
        <v>2223</v>
      </c>
      <c r="D32" s="22" t="s">
        <v>1</v>
      </c>
      <c r="E32" s="24" t="s">
        <v>697</v>
      </c>
      <c r="F32" s="24" t="s">
        <v>699</v>
      </c>
      <c r="G32" s="26"/>
      <c r="H32" s="24"/>
      <c r="I32" s="433"/>
    </row>
    <row r="33" spans="1:10" ht="79.5" customHeight="1" x14ac:dyDescent="0.2">
      <c r="B33" s="1"/>
      <c r="C33" s="180" t="s">
        <v>2224</v>
      </c>
      <c r="D33" s="22" t="s">
        <v>0</v>
      </c>
      <c r="E33" s="108" t="s">
        <v>698</v>
      </c>
      <c r="F33" s="24" t="s">
        <v>706</v>
      </c>
      <c r="G33" s="23"/>
      <c r="H33" s="24"/>
      <c r="I33" s="434" t="s">
        <v>673</v>
      </c>
    </row>
    <row r="34" spans="1:10" ht="123" customHeight="1" x14ac:dyDescent="0.2">
      <c r="B34" s="1"/>
      <c r="C34" s="180" t="s">
        <v>2275</v>
      </c>
      <c r="D34" s="22" t="s">
        <v>1</v>
      </c>
      <c r="E34" s="146" t="s">
        <v>2294</v>
      </c>
      <c r="F34" s="24" t="s">
        <v>672</v>
      </c>
      <c r="G34" s="194"/>
      <c r="H34" s="185"/>
      <c r="I34" s="435" t="s">
        <v>674</v>
      </c>
    </row>
    <row r="35" spans="1:10" ht="79.5" customHeight="1" x14ac:dyDescent="0.2">
      <c r="B35" s="1"/>
      <c r="C35" s="180" t="s">
        <v>2225</v>
      </c>
      <c r="D35" s="22" t="s">
        <v>1</v>
      </c>
      <c r="E35" s="23" t="s">
        <v>358</v>
      </c>
      <c r="F35" s="24" t="s">
        <v>676</v>
      </c>
      <c r="G35" s="25"/>
      <c r="H35" s="24"/>
      <c r="I35" s="434" t="s">
        <v>675</v>
      </c>
    </row>
    <row r="36" spans="1:10" ht="93.75" customHeight="1" x14ac:dyDescent="0.2">
      <c r="B36" s="1"/>
      <c r="C36" s="180" t="s">
        <v>2226</v>
      </c>
      <c r="D36" s="22" t="s">
        <v>0</v>
      </c>
      <c r="E36" s="146" t="s">
        <v>2233</v>
      </c>
      <c r="F36" s="24" t="s">
        <v>699</v>
      </c>
      <c r="G36" s="94" t="s">
        <v>359</v>
      </c>
      <c r="H36" s="147" t="s">
        <v>64</v>
      </c>
      <c r="I36" s="436" t="s">
        <v>371</v>
      </c>
    </row>
    <row r="37" spans="1:10" ht="79.5" customHeight="1" x14ac:dyDescent="0.2">
      <c r="B37" s="1"/>
      <c r="C37" s="180" t="s">
        <v>2227</v>
      </c>
      <c r="D37" s="22" t="s">
        <v>1</v>
      </c>
      <c r="E37" s="146" t="s">
        <v>360</v>
      </c>
      <c r="F37" s="24" t="s">
        <v>672</v>
      </c>
      <c r="G37" s="94"/>
      <c r="H37" s="147"/>
      <c r="I37" s="434"/>
    </row>
    <row r="38" spans="1:10" ht="79.5" customHeight="1" x14ac:dyDescent="0.2">
      <c r="B38" s="1"/>
      <c r="C38" s="180" t="s">
        <v>2231</v>
      </c>
      <c r="D38" s="22" t="s">
        <v>0</v>
      </c>
      <c r="E38" s="146" t="s">
        <v>361</v>
      </c>
      <c r="F38" s="24" t="s">
        <v>672</v>
      </c>
      <c r="G38" s="186"/>
      <c r="H38" s="185"/>
      <c r="I38" s="437" t="s">
        <v>372</v>
      </c>
    </row>
    <row r="39" spans="1:10" ht="79.5" customHeight="1" x14ac:dyDescent="0.2">
      <c r="B39" s="1"/>
      <c r="C39" s="180" t="s">
        <v>2228</v>
      </c>
      <c r="D39" s="22" t="s">
        <v>1</v>
      </c>
      <c r="E39" s="146" t="s">
        <v>2235</v>
      </c>
      <c r="F39" s="24" t="s">
        <v>2236</v>
      </c>
      <c r="G39" s="94" t="s">
        <v>2290</v>
      </c>
      <c r="H39" s="147" t="s">
        <v>2291</v>
      </c>
      <c r="I39" s="437" t="s">
        <v>365</v>
      </c>
    </row>
    <row r="40" spans="1:10" ht="79.5" customHeight="1" x14ac:dyDescent="0.2">
      <c r="B40" s="1"/>
      <c r="C40" s="180" t="s">
        <v>2229</v>
      </c>
      <c r="D40" s="22" t="s">
        <v>366</v>
      </c>
      <c r="E40" s="193" t="s">
        <v>369</v>
      </c>
      <c r="F40" s="24" t="s">
        <v>678</v>
      </c>
      <c r="G40" s="186"/>
      <c r="H40" s="185"/>
      <c r="I40" s="434" t="s">
        <v>367</v>
      </c>
    </row>
    <row r="41" spans="1:10" ht="79.5" customHeight="1" x14ac:dyDescent="0.2">
      <c r="B41" s="1"/>
      <c r="C41" s="180" t="s">
        <v>2230</v>
      </c>
      <c r="D41" s="22" t="s">
        <v>368</v>
      </c>
      <c r="E41" s="146" t="s">
        <v>370</v>
      </c>
      <c r="F41" s="24" t="s">
        <v>679</v>
      </c>
      <c r="G41" s="94"/>
      <c r="H41" s="147"/>
      <c r="I41" s="434" t="s">
        <v>367</v>
      </c>
      <c r="J41" s="472"/>
    </row>
    <row r="42" spans="1:10" ht="24" customHeight="1" x14ac:dyDescent="0.2">
      <c r="B42" s="1"/>
      <c r="C42" s="432"/>
      <c r="D42" s="66"/>
      <c r="E42" s="146"/>
      <c r="F42" s="147"/>
      <c r="G42" s="94"/>
      <c r="H42" s="147"/>
      <c r="I42" s="147"/>
      <c r="J42" s="472"/>
    </row>
    <row r="43" spans="1:10" ht="63" customHeight="1" x14ac:dyDescent="0.2">
      <c r="B43" s="496" t="s">
        <v>2284</v>
      </c>
      <c r="C43" s="496"/>
      <c r="D43" s="496"/>
      <c r="E43" s="496"/>
      <c r="F43" s="496"/>
      <c r="G43" s="496"/>
      <c r="H43" s="496"/>
      <c r="I43" s="147"/>
    </row>
    <row r="44" spans="1:10" ht="141" customHeight="1" x14ac:dyDescent="0.25">
      <c r="B44" s="496" t="s">
        <v>2293</v>
      </c>
      <c r="C44" s="496"/>
      <c r="D44" s="496"/>
      <c r="E44" s="496"/>
      <c r="F44" s="496"/>
      <c r="G44" s="496"/>
      <c r="H44" s="496"/>
      <c r="I44" s="145"/>
    </row>
    <row r="45" spans="1:10" ht="41.25" customHeight="1" x14ac:dyDescent="0.25">
      <c r="B45" s="496" t="s">
        <v>2232</v>
      </c>
      <c r="C45" s="496"/>
      <c r="D45" s="496"/>
      <c r="E45" s="496"/>
      <c r="F45" s="496"/>
      <c r="G45" s="496"/>
      <c r="H45" s="496"/>
      <c r="I45" s="145"/>
    </row>
    <row r="46" spans="1:10" ht="72" customHeight="1" x14ac:dyDescent="0.25">
      <c r="B46" s="496" t="s">
        <v>2292</v>
      </c>
      <c r="C46" s="496"/>
      <c r="D46" s="496"/>
      <c r="E46" s="496"/>
      <c r="F46" s="496"/>
      <c r="G46" s="496"/>
      <c r="H46" s="496"/>
      <c r="I46" s="145"/>
    </row>
    <row r="47" spans="1:10" ht="42.75" customHeight="1" x14ac:dyDescent="0.2">
      <c r="A47" s="158"/>
      <c r="B47" s="496" t="s">
        <v>2222</v>
      </c>
      <c r="C47" s="496"/>
      <c r="D47" s="496"/>
      <c r="E47" s="496"/>
      <c r="F47" s="496"/>
      <c r="G47" s="496"/>
      <c r="H47" s="496"/>
      <c r="I47" s="158"/>
    </row>
    <row r="48" spans="1:10" ht="94.5" customHeight="1" x14ac:dyDescent="0.2">
      <c r="B48" s="496" t="s">
        <v>2289</v>
      </c>
      <c r="C48" s="496"/>
      <c r="D48" s="496"/>
      <c r="E48" s="496"/>
      <c r="F48" s="496"/>
      <c r="G48" s="496"/>
      <c r="H48" s="496"/>
    </row>
  </sheetData>
  <mergeCells count="29">
    <mergeCell ref="B22:H22"/>
    <mergeCell ref="B23:H23"/>
    <mergeCell ref="B46:H46"/>
    <mergeCell ref="B48:H48"/>
    <mergeCell ref="B47:H47"/>
    <mergeCell ref="B44:H44"/>
    <mergeCell ref="B45:H45"/>
    <mergeCell ref="B10:D10"/>
    <mergeCell ref="F10:H10"/>
    <mergeCell ref="C11:D11"/>
    <mergeCell ref="G11:H11"/>
    <mergeCell ref="C12:D12"/>
    <mergeCell ref="G12:H12"/>
    <mergeCell ref="J41:J42"/>
    <mergeCell ref="B43:H43"/>
    <mergeCell ref="C13:D13"/>
    <mergeCell ref="G13:H13"/>
    <mergeCell ref="C14:D14"/>
    <mergeCell ref="C15:D15"/>
    <mergeCell ref="G15:H15"/>
    <mergeCell ref="B28:H28"/>
    <mergeCell ref="B29:H29"/>
    <mergeCell ref="B24:H24"/>
    <mergeCell ref="B25:H25"/>
    <mergeCell ref="B26:H26"/>
    <mergeCell ref="B27:H27"/>
    <mergeCell ref="C16:D16"/>
    <mergeCell ref="G16:H16"/>
    <mergeCell ref="B21:H21"/>
  </mergeCells>
  <pageMargins left="0.7" right="0.7" top="0.75" bottom="0.75" header="0.3" footer="0.3"/>
  <pageSetup orientation="portrait" r:id="rId1"/>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pageSetUpPr fitToPage="1"/>
  </sheetPr>
  <dimension ref="B1:H42"/>
  <sheetViews>
    <sheetView showGridLines="0" zoomScale="90" zoomScaleNormal="90" workbookViewId="0"/>
  </sheetViews>
  <sheetFormatPr defaultRowHeight="78.75" customHeight="1" x14ac:dyDescent="0.2"/>
  <cols>
    <col min="1" max="1" width="9.125" customWidth="1"/>
    <col min="2" max="2" width="19.5" customWidth="1"/>
    <col min="3" max="3" width="19.625" customWidth="1"/>
    <col min="4" max="4" width="23.5" customWidth="1"/>
    <col min="5" max="5" width="14.625" style="68" customWidth="1"/>
    <col min="6" max="6" width="21.875" customWidth="1"/>
    <col min="7" max="7" width="19.625" style="68" customWidth="1"/>
    <col min="8" max="8" width="19.625" customWidth="1"/>
    <col min="9" max="9" width="9.125" customWidth="1"/>
    <col min="10" max="10" width="10.125" customWidth="1"/>
    <col min="11" max="11" width="9.625" customWidth="1"/>
  </cols>
  <sheetData>
    <row r="1" spans="2:8" ht="62.25" customHeight="1" x14ac:dyDescent="0.75">
      <c r="B1" s="454" t="s">
        <v>31</v>
      </c>
      <c r="C1" s="13"/>
      <c r="D1" s="13"/>
      <c r="E1" s="128" t="s">
        <v>118</v>
      </c>
    </row>
    <row r="2" spans="2:8" ht="57" customHeight="1" x14ac:dyDescent="0.2">
      <c r="B2" s="14" t="s">
        <v>5</v>
      </c>
      <c r="C2" s="15"/>
      <c r="D2" s="15"/>
      <c r="E2" s="69"/>
      <c r="F2" s="18"/>
      <c r="G2" s="69"/>
      <c r="H2" s="18"/>
    </row>
    <row r="3" spans="2:8" ht="14.25" customHeight="1" x14ac:dyDescent="0.2"/>
    <row r="4" spans="2:8" ht="15" customHeight="1" x14ac:dyDescent="0.2"/>
    <row r="5" spans="2:8" ht="20.25" customHeight="1" x14ac:dyDescent="0.3">
      <c r="B5" s="16" t="s">
        <v>6</v>
      </c>
      <c r="F5" s="16" t="s">
        <v>7</v>
      </c>
    </row>
    <row r="6" spans="2:8" ht="15.75" customHeight="1" x14ac:dyDescent="0.2"/>
    <row r="7" spans="2:8" ht="15.75" customHeight="1" x14ac:dyDescent="0.2"/>
    <row r="8" spans="2:8" ht="21.75" customHeight="1" x14ac:dyDescent="0.2"/>
    <row r="9" spans="2:8" ht="45.75" customHeight="1" x14ac:dyDescent="0.2"/>
    <row r="10" spans="2:8" ht="42" customHeight="1" x14ac:dyDescent="0.2">
      <c r="B10" s="540" t="str">
        <f>"Father: "&amp;PGrandfather</f>
        <v>Father: Francis (Frank) John Cruickshank                                                                  B Mar 22, 1883- D Aug 25, 1950</v>
      </c>
      <c r="C10" s="541"/>
      <c r="D10" s="542"/>
      <c r="F10" s="540" t="str">
        <f>"Mother: "&amp;PGrandmother</f>
        <v>Mother: Georgina Norrie                                                                    B Oct 5, 1885-D Nov 7, 1987</v>
      </c>
      <c r="G10" s="541"/>
      <c r="H10" s="542"/>
    </row>
    <row r="11" spans="2:8" ht="20.25" customHeight="1" x14ac:dyDescent="0.25">
      <c r="B11" s="6"/>
      <c r="C11" s="550" t="s">
        <v>2</v>
      </c>
      <c r="D11" s="551"/>
      <c r="F11" s="6"/>
      <c r="G11" s="550" t="s">
        <v>2</v>
      </c>
      <c r="H11" s="551"/>
    </row>
    <row r="12" spans="2:8" ht="20.25" customHeight="1" x14ac:dyDescent="0.25">
      <c r="B12" s="6"/>
      <c r="C12" s="552" t="s">
        <v>68</v>
      </c>
      <c r="D12" s="553"/>
      <c r="F12" s="10"/>
      <c r="G12" s="552" t="s">
        <v>70</v>
      </c>
      <c r="H12" s="553"/>
    </row>
    <row r="13" spans="2:8" ht="20.25" customHeight="1" x14ac:dyDescent="0.2">
      <c r="B13" s="6"/>
      <c r="C13" s="562" t="s">
        <v>1533</v>
      </c>
      <c r="D13" s="563"/>
      <c r="F13" s="10"/>
      <c r="G13" s="562" t="s">
        <v>1534</v>
      </c>
      <c r="H13" s="563"/>
    </row>
    <row r="14" spans="2:8" ht="18" customHeight="1" x14ac:dyDescent="0.25">
      <c r="B14" s="6"/>
      <c r="C14" s="550" t="s">
        <v>3</v>
      </c>
      <c r="D14" s="551"/>
      <c r="F14" s="10"/>
      <c r="G14" s="73" t="s">
        <v>3</v>
      </c>
      <c r="H14" s="65"/>
    </row>
    <row r="15" spans="2:8" ht="20.25" customHeight="1" x14ac:dyDescent="0.25">
      <c r="B15" s="6"/>
      <c r="C15" s="565" t="s">
        <v>69</v>
      </c>
      <c r="D15" s="566"/>
      <c r="F15" s="6"/>
      <c r="G15" s="552" t="s">
        <v>502</v>
      </c>
      <c r="H15" s="553"/>
    </row>
    <row r="16" spans="2:8" ht="20.25" customHeight="1" x14ac:dyDescent="0.2">
      <c r="B16" s="6"/>
      <c r="C16" s="554" t="s">
        <v>64</v>
      </c>
      <c r="D16" s="555"/>
      <c r="F16" s="6"/>
      <c r="G16" s="554" t="s">
        <v>72</v>
      </c>
      <c r="H16" s="555"/>
    </row>
    <row r="17" spans="2:8" ht="5.25" customHeight="1" x14ac:dyDescent="0.2">
      <c r="B17" s="7"/>
      <c r="C17" s="8"/>
      <c r="D17" s="9"/>
      <c r="F17" s="7"/>
      <c r="G17" s="74"/>
      <c r="H17" s="11"/>
    </row>
    <row r="18" spans="2:8" ht="12" customHeight="1" x14ac:dyDescent="0.2"/>
    <row r="19" spans="2:8" ht="9" customHeight="1" x14ac:dyDescent="0.2">
      <c r="B19" s="5"/>
      <c r="C19" s="5"/>
      <c r="D19" s="5"/>
      <c r="E19" s="70"/>
      <c r="F19" s="5"/>
      <c r="G19" s="70"/>
      <c r="H19" s="5"/>
    </row>
    <row r="20" spans="2:8" ht="27" customHeight="1" x14ac:dyDescent="0.25">
      <c r="B20" s="198" t="s">
        <v>4</v>
      </c>
      <c r="C20" s="199"/>
      <c r="D20" s="199"/>
      <c r="E20" s="200"/>
      <c r="F20" s="199"/>
      <c r="G20" s="200"/>
      <c r="H20" s="201"/>
    </row>
    <row r="21" spans="2:8" ht="46.5" customHeight="1" x14ac:dyDescent="0.25">
      <c r="B21" s="544" t="s">
        <v>2383</v>
      </c>
      <c r="C21" s="545"/>
      <c r="D21" s="545"/>
      <c r="E21" s="545"/>
      <c r="F21" s="545"/>
      <c r="G21" s="545"/>
      <c r="H21" s="546"/>
    </row>
    <row r="22" spans="2:8" ht="21.75" customHeight="1" x14ac:dyDescent="0.25">
      <c r="B22" s="544" t="s">
        <v>429</v>
      </c>
      <c r="C22" s="545"/>
      <c r="D22" s="545"/>
      <c r="E22" s="545"/>
      <c r="F22" s="545"/>
      <c r="G22" s="545"/>
      <c r="H22" s="546"/>
    </row>
    <row r="23" spans="2:8" ht="21.75" customHeight="1" x14ac:dyDescent="0.25">
      <c r="B23" s="369"/>
      <c r="C23" s="317"/>
      <c r="D23" s="317"/>
      <c r="E23" s="317"/>
      <c r="F23" s="317"/>
      <c r="G23" s="317"/>
      <c r="H23" s="370"/>
    </row>
    <row r="24" spans="2:8" s="1" customFormat="1" ht="99.75" customHeight="1" x14ac:dyDescent="0.2">
      <c r="B24" s="569" t="s">
        <v>1716</v>
      </c>
      <c r="C24" s="570"/>
      <c r="D24" s="570"/>
      <c r="E24" s="570"/>
      <c r="F24" s="570"/>
      <c r="G24" s="570"/>
      <c r="H24" s="571"/>
    </row>
    <row r="25" spans="2:8" ht="129" customHeight="1" x14ac:dyDescent="0.2">
      <c r="B25" s="556" t="s">
        <v>2190</v>
      </c>
      <c r="C25" s="557"/>
      <c r="D25" s="557"/>
      <c r="E25" s="557"/>
      <c r="F25" s="557"/>
      <c r="G25" s="557"/>
      <c r="H25" s="558"/>
    </row>
    <row r="26" spans="2:8" ht="36.75" customHeight="1" x14ac:dyDescent="0.25">
      <c r="B26" s="544" t="s">
        <v>124</v>
      </c>
      <c r="C26" s="545"/>
      <c r="D26" s="545"/>
      <c r="E26" s="545"/>
      <c r="F26" s="545"/>
      <c r="G26" s="545"/>
      <c r="H26" s="546"/>
    </row>
    <row r="27" spans="2:8" ht="18.75" customHeight="1" x14ac:dyDescent="0.25">
      <c r="B27" s="369"/>
      <c r="C27" s="317"/>
      <c r="D27" s="317"/>
      <c r="E27" s="317"/>
      <c r="F27" s="317"/>
      <c r="G27" s="317"/>
      <c r="H27" s="370"/>
    </row>
    <row r="28" spans="2:8" ht="18.75" customHeight="1" x14ac:dyDescent="0.25">
      <c r="B28" s="544"/>
      <c r="C28" s="567"/>
      <c r="D28" s="567"/>
      <c r="E28" s="567"/>
      <c r="F28" s="567"/>
      <c r="G28" s="567"/>
      <c r="H28" s="568"/>
    </row>
    <row r="29" spans="2:8" ht="18.75" customHeight="1" x14ac:dyDescent="0.2">
      <c r="B29" s="559"/>
      <c r="C29" s="560"/>
      <c r="D29" s="560"/>
      <c r="E29" s="560"/>
      <c r="F29" s="560"/>
      <c r="G29" s="560"/>
      <c r="H29" s="561"/>
    </row>
    <row r="30" spans="2:8" ht="14.25" customHeight="1" x14ac:dyDescent="0.2">
      <c r="B30" s="547"/>
      <c r="C30" s="548"/>
      <c r="D30" s="548"/>
      <c r="E30" s="548"/>
      <c r="F30" s="548"/>
      <c r="G30" s="548"/>
      <c r="H30" s="549"/>
    </row>
    <row r="31" spans="2:8" ht="13.5" customHeight="1" x14ac:dyDescent="0.2"/>
    <row r="32" spans="2:8" ht="27" customHeight="1" x14ac:dyDescent="0.2">
      <c r="B32" s="19" t="s">
        <v>8</v>
      </c>
      <c r="C32" s="19" t="s">
        <v>9</v>
      </c>
      <c r="D32" s="20" t="s">
        <v>10</v>
      </c>
      <c r="E32" s="72" t="s">
        <v>2</v>
      </c>
      <c r="F32" s="21" t="s">
        <v>11</v>
      </c>
      <c r="G32" s="72" t="s">
        <v>3</v>
      </c>
      <c r="H32" s="21" t="s">
        <v>12</v>
      </c>
    </row>
    <row r="33" spans="2:8" ht="130.5" customHeight="1" x14ac:dyDescent="0.2">
      <c r="B33" s="1"/>
      <c r="C33" s="95" t="str">
        <f>'Family Tree'!B40   &amp;   "                                                                                                                                                          See NOTE 1"</f>
        <v>Francis (Frank) George Norrie Cruickshank                                                             B May 30, 1905 -D May 30, 1980                                                                                                                                                          See NOTE 1</v>
      </c>
      <c r="D33" s="76" t="s">
        <v>0</v>
      </c>
      <c r="E33" s="77" t="s">
        <v>73</v>
      </c>
      <c r="F33" s="78" t="s">
        <v>1531</v>
      </c>
      <c r="G33" s="79" t="s">
        <v>74</v>
      </c>
      <c r="H33" s="78" t="s">
        <v>1657</v>
      </c>
    </row>
    <row r="34" spans="2:8" ht="78.75" customHeight="1" x14ac:dyDescent="0.2">
      <c r="B34" s="1"/>
      <c r="C34" s="95" t="str">
        <f>'Family Tree'!B104  &amp; "                                                   See NOTE 2"</f>
        <v>Hilda Mary Cruickshank                                                          B Nov 11, 1906 - D Dec 1, 1976                                                   See NOTE 2</v>
      </c>
      <c r="D34" s="75" t="s">
        <v>1</v>
      </c>
      <c r="E34" s="77" t="s">
        <v>1530</v>
      </c>
      <c r="F34" s="78" t="s">
        <v>1531</v>
      </c>
      <c r="G34" s="77" t="s">
        <v>75</v>
      </c>
      <c r="H34" s="78" t="s">
        <v>76</v>
      </c>
    </row>
    <row r="35" spans="2:8" ht="78.75" customHeight="1" x14ac:dyDescent="0.2">
      <c r="B35" s="1"/>
      <c r="C35" s="96" t="str">
        <f>Father   &amp;  "                                                                                              See NOTE 3"</f>
        <v>Charles Norrie Cruickshank                                                                                                                              B August 23, 1915-D April 7, 1966                                                                                              See NOTE 3</v>
      </c>
      <c r="D35" s="76" t="s">
        <v>0</v>
      </c>
      <c r="E35" s="77" t="e">
        <f>IF(FatherBirth&lt;&gt;0,FatherBirth,"")</f>
        <v>#REF!</v>
      </c>
      <c r="F35" s="78" t="e">
        <f>IF(FatherBirthLoc&lt;&gt;0,FatherBirthLoc,"")</f>
        <v>#REF!</v>
      </c>
      <c r="G35" s="79" t="e">
        <f>IF(FatherDeath&lt;&gt;0,FatherDeath,"")</f>
        <v>#REF!</v>
      </c>
      <c r="H35" s="78" t="e">
        <f>IF(FatherDeathLoc&lt;&gt;0,FatherDeathLoc,"")</f>
        <v>#REF!</v>
      </c>
    </row>
    <row r="36" spans="2:8" ht="78.75" customHeight="1" x14ac:dyDescent="0.2">
      <c r="B36" s="1"/>
      <c r="C36" s="95" t="str">
        <f>'Family Tree'!B106</f>
        <v xml:space="preserve"> Hugh (Hughie) Robert Cruickshank                                                              B July 19, 1918 -D Aug 26, 2008</v>
      </c>
      <c r="D36" s="76" t="s">
        <v>0</v>
      </c>
      <c r="E36" s="77" t="s">
        <v>77</v>
      </c>
      <c r="F36" s="78" t="e">
        <f>IF(FatherBirthLoc&lt;&gt;0,FatherBirthLoc,"")</f>
        <v>#REF!</v>
      </c>
      <c r="G36" s="79" t="s">
        <v>78</v>
      </c>
      <c r="H36" s="78" t="s">
        <v>76</v>
      </c>
    </row>
    <row r="37" spans="2:8" ht="78.75" customHeight="1" x14ac:dyDescent="0.2">
      <c r="B37" s="1"/>
      <c r="C37" s="97" t="str">
        <f>'Family Tree'!B132</f>
        <v>Alexander John Cruickshank                     B 1921 - D July 13, 1999</v>
      </c>
      <c r="D37" s="91" t="s">
        <v>0</v>
      </c>
      <c r="E37" s="92" t="s">
        <v>79</v>
      </c>
      <c r="F37" s="93" t="e">
        <f>IF(FatherBirthLoc&lt;&gt;0,FatherBirthLoc,"")</f>
        <v>#REF!</v>
      </c>
      <c r="G37" s="89" t="s">
        <v>80</v>
      </c>
      <c r="H37" s="90" t="s">
        <v>64</v>
      </c>
    </row>
    <row r="38" spans="2:8" s="1" customFormat="1" ht="96" customHeight="1" x14ac:dyDescent="0.2">
      <c r="C38" s="543" t="s">
        <v>1658</v>
      </c>
      <c r="D38" s="543"/>
      <c r="E38" s="543"/>
      <c r="F38" s="543"/>
      <c r="G38" s="543"/>
      <c r="H38" s="543"/>
    </row>
    <row r="39" spans="2:8" s="1" customFormat="1" ht="39.75" customHeight="1" x14ac:dyDescent="0.2">
      <c r="C39" s="564" t="s">
        <v>2326</v>
      </c>
      <c r="D39" s="564"/>
      <c r="E39" s="564"/>
      <c r="F39" s="564"/>
      <c r="G39" s="564"/>
      <c r="H39" s="564"/>
    </row>
    <row r="40" spans="2:8" s="1" customFormat="1" ht="31.5" customHeight="1" x14ac:dyDescent="0.2">
      <c r="C40" s="564" t="s">
        <v>1659</v>
      </c>
      <c r="D40" s="564"/>
      <c r="E40" s="564"/>
      <c r="F40" s="564"/>
      <c r="G40" s="564"/>
      <c r="H40" s="564"/>
    </row>
    <row r="41" spans="2:8" s="368" customFormat="1" ht="36.75" customHeight="1" x14ac:dyDescent="0.2">
      <c r="C41" s="564" t="s">
        <v>1660</v>
      </c>
      <c r="D41" s="564"/>
      <c r="E41" s="564"/>
      <c r="F41" s="564"/>
      <c r="G41" s="564"/>
      <c r="H41" s="564"/>
    </row>
    <row r="42" spans="2:8" s="1" customFormat="1" ht="78.75" customHeight="1" x14ac:dyDescent="0.2">
      <c r="C42" s="564" t="s">
        <v>1661</v>
      </c>
      <c r="D42" s="564"/>
      <c r="E42" s="564"/>
      <c r="F42" s="564"/>
      <c r="G42" s="564"/>
      <c r="H42" s="564"/>
    </row>
  </sheetData>
  <mergeCells count="26">
    <mergeCell ref="C39:H39"/>
    <mergeCell ref="C40:H40"/>
    <mergeCell ref="C41:H41"/>
    <mergeCell ref="C42:H42"/>
    <mergeCell ref="G13:H13"/>
    <mergeCell ref="C14:D14"/>
    <mergeCell ref="C15:D15"/>
    <mergeCell ref="G15:H15"/>
    <mergeCell ref="B28:H28"/>
    <mergeCell ref="B24:H24"/>
    <mergeCell ref="B10:D10"/>
    <mergeCell ref="F10:H10"/>
    <mergeCell ref="C38:H38"/>
    <mergeCell ref="B22:H22"/>
    <mergeCell ref="B30:H30"/>
    <mergeCell ref="B21:H21"/>
    <mergeCell ref="C11:D11"/>
    <mergeCell ref="G11:H11"/>
    <mergeCell ref="C12:D12"/>
    <mergeCell ref="G12:H12"/>
    <mergeCell ref="C16:D16"/>
    <mergeCell ref="G16:H16"/>
    <mergeCell ref="B25:H25"/>
    <mergeCell ref="B26:H26"/>
    <mergeCell ref="B29:H29"/>
    <mergeCell ref="C13:D13"/>
  </mergeCells>
  <hyperlinks>
    <hyperlink ref="C35" location="Parents!A1" tooltip="Click to view father" display="Parents!A1" xr:uid="{00000000-0004-0000-0500-000000000000}"/>
  </hyperlinks>
  <printOptions horizontalCentered="1"/>
  <pageMargins left="0.45" right="0.45" top="0.5" bottom="0.5" header="0.3" footer="0.3"/>
  <pageSetup scale="60" fitToHeight="0" orientation="portrait" horizontalDpi="4800" r:id="rId1"/>
  <drawing r:id="rId2"/>
  <picture r:id="rId3"/>
  <tableParts count="1">
    <tablePart r:id="rId4"/>
  </tablePart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6" tint="-0.249977111117893"/>
  </sheetPr>
  <dimension ref="B1:I41"/>
  <sheetViews>
    <sheetView zoomScaleNormal="100" workbookViewId="0"/>
  </sheetViews>
  <sheetFormatPr defaultRowHeight="78.75" customHeight="1" x14ac:dyDescent="0.2"/>
  <cols>
    <col min="1" max="1" width="9.125" customWidth="1"/>
    <col min="2" max="2" width="19.5" customWidth="1"/>
    <col min="3" max="3" width="19.625" customWidth="1"/>
    <col min="4" max="4" width="19.75" customWidth="1"/>
    <col min="5" max="5" width="15.5" customWidth="1"/>
    <col min="6" max="6" width="19.5" customWidth="1"/>
    <col min="7" max="8" width="19.625" customWidth="1"/>
    <col min="9" max="9" width="15" customWidth="1"/>
    <col min="10" max="10" width="10.125" customWidth="1"/>
    <col min="11" max="11" width="9.625" customWidth="1"/>
  </cols>
  <sheetData>
    <row r="1" spans="2:8" ht="62.25" customHeight="1" x14ac:dyDescent="0.75">
      <c r="B1" s="17" t="s">
        <v>31</v>
      </c>
      <c r="C1" s="13"/>
      <c r="D1" s="13"/>
      <c r="E1" s="128" t="s">
        <v>118</v>
      </c>
    </row>
    <row r="2" spans="2:8" ht="57" customHeight="1" x14ac:dyDescent="0.2">
      <c r="B2" s="14" t="s">
        <v>5</v>
      </c>
      <c r="C2" s="15"/>
      <c r="D2" s="15"/>
      <c r="E2" s="150"/>
      <c r="F2" s="18"/>
      <c r="G2" s="18"/>
      <c r="H2" s="18"/>
    </row>
    <row r="3" spans="2:8" ht="14.25" customHeight="1" x14ac:dyDescent="0.2"/>
    <row r="4" spans="2:8" ht="15" customHeight="1" x14ac:dyDescent="0.2"/>
    <row r="5" spans="2:8" ht="20.25" customHeight="1" x14ac:dyDescent="0.3">
      <c r="B5" s="16" t="s">
        <v>6</v>
      </c>
      <c r="D5" s="1"/>
      <c r="E5" s="1"/>
      <c r="F5" s="16" t="s">
        <v>7</v>
      </c>
      <c r="H5" s="1"/>
    </row>
    <row r="6" spans="2:8" ht="15.75" customHeight="1" x14ac:dyDescent="0.2"/>
    <row r="7" spans="2:8" ht="15.75" customHeight="1" x14ac:dyDescent="0.2"/>
    <row r="8" spans="2:8" ht="41.25" customHeight="1" x14ac:dyDescent="0.2"/>
    <row r="9" spans="2:8" ht="36.75" customHeight="1" x14ac:dyDescent="0.2"/>
    <row r="10" spans="2:8" ht="42" customHeight="1" x14ac:dyDescent="0.2">
      <c r="B10" s="850" t="str">
        <f>"Father: "&amp;'Family Tree'!M410</f>
        <v xml:space="preserve">Father: George Richards                                                                                            B  Nov 8, 1814                                                                </v>
      </c>
      <c r="C10" s="851"/>
      <c r="D10" s="852"/>
      <c r="F10" s="853" t="str">
        <f>"Mother: "&amp;'Family Tree'!M418</f>
        <v xml:space="preserve">Mother: Sarah Wittington                                                                                                            B 1815                                  </v>
      </c>
      <c r="G10" s="851"/>
      <c r="H10" s="852"/>
    </row>
    <row r="11" spans="2:8" ht="20.25" customHeight="1" x14ac:dyDescent="0.25">
      <c r="B11" s="6"/>
      <c r="C11" s="550" t="s">
        <v>2</v>
      </c>
      <c r="D11" s="551"/>
      <c r="F11" s="6"/>
      <c r="G11" s="550" t="s">
        <v>2</v>
      </c>
      <c r="H11" s="551"/>
    </row>
    <row r="12" spans="2:8" ht="20.25" customHeight="1" x14ac:dyDescent="0.25">
      <c r="B12" s="6"/>
      <c r="C12" s="552" t="s">
        <v>344</v>
      </c>
      <c r="D12" s="553"/>
      <c r="F12" s="10"/>
      <c r="G12" s="552" t="s">
        <v>346</v>
      </c>
      <c r="H12" s="553"/>
    </row>
    <row r="13" spans="2:8" ht="20.25" customHeight="1" x14ac:dyDescent="0.2">
      <c r="B13" s="6"/>
      <c r="C13" s="562" t="s">
        <v>669</v>
      </c>
      <c r="D13" s="563"/>
      <c r="F13" s="10"/>
      <c r="G13" s="562" t="s">
        <v>667</v>
      </c>
      <c r="H13" s="563"/>
    </row>
    <row r="14" spans="2:8" ht="18" customHeight="1" x14ac:dyDescent="0.25">
      <c r="B14" s="6"/>
      <c r="C14" s="550" t="s">
        <v>3</v>
      </c>
      <c r="D14" s="551"/>
      <c r="F14" s="10"/>
      <c r="G14" s="64" t="s">
        <v>3</v>
      </c>
      <c r="H14" s="65"/>
    </row>
    <row r="15" spans="2:8" ht="20.25" customHeight="1" x14ac:dyDescent="0.25">
      <c r="B15" s="6"/>
      <c r="C15" s="565"/>
      <c r="D15" s="566"/>
      <c r="F15" s="6"/>
      <c r="G15" s="552"/>
      <c r="H15" s="553"/>
    </row>
    <row r="16" spans="2:8" ht="20.25" customHeight="1" x14ac:dyDescent="0.2">
      <c r="B16" s="6"/>
      <c r="C16" s="554"/>
      <c r="D16" s="555"/>
      <c r="F16" s="6"/>
      <c r="G16" s="554"/>
      <c r="H16" s="555"/>
    </row>
    <row r="17" spans="2:9" ht="5.25" customHeight="1" x14ac:dyDescent="0.2">
      <c r="B17" s="7"/>
      <c r="C17" s="8"/>
      <c r="D17" s="9"/>
      <c r="F17" s="7"/>
      <c r="G17" s="8"/>
      <c r="H17" s="11"/>
    </row>
    <row r="18" spans="2:9" ht="12" customHeight="1" x14ac:dyDescent="0.2"/>
    <row r="19" spans="2:9" ht="9" customHeight="1" x14ac:dyDescent="0.2">
      <c r="B19" s="5"/>
      <c r="C19" s="5"/>
      <c r="D19" s="5"/>
      <c r="E19" s="5"/>
      <c r="F19" s="5"/>
      <c r="G19" s="5"/>
      <c r="H19" s="5"/>
    </row>
    <row r="20" spans="2:9" ht="27" customHeight="1" x14ac:dyDescent="0.25">
      <c r="B20" s="2" t="s">
        <v>4</v>
      </c>
      <c r="C20" s="3"/>
      <c r="D20" s="3"/>
      <c r="E20" s="3"/>
      <c r="F20" s="3"/>
      <c r="G20" s="3"/>
      <c r="H20" s="4"/>
    </row>
    <row r="21" spans="2:9" ht="33.75" customHeight="1" x14ac:dyDescent="0.2">
      <c r="B21" s="899" t="s">
        <v>824</v>
      </c>
      <c r="C21" s="900"/>
      <c r="D21" s="900"/>
      <c r="E21" s="900"/>
      <c r="F21" s="900"/>
      <c r="G21" s="900"/>
      <c r="H21" s="901"/>
    </row>
    <row r="22" spans="2:9" ht="57" customHeight="1" x14ac:dyDescent="0.2">
      <c r="B22" s="859" t="s">
        <v>1273</v>
      </c>
      <c r="C22" s="586"/>
      <c r="D22" s="586"/>
      <c r="E22" s="586"/>
      <c r="F22" s="586"/>
      <c r="G22" s="586"/>
      <c r="H22" s="660"/>
    </row>
    <row r="23" spans="2:9" ht="63" customHeight="1" x14ac:dyDescent="0.2">
      <c r="B23" s="902" t="s">
        <v>1274</v>
      </c>
      <c r="C23" s="903"/>
      <c r="D23" s="903"/>
      <c r="E23" s="903"/>
      <c r="F23" s="903"/>
      <c r="G23" s="903"/>
      <c r="H23" s="904"/>
    </row>
    <row r="24" spans="2:9" ht="14.25" customHeight="1" x14ac:dyDescent="0.2">
      <c r="B24" s="253"/>
      <c r="C24" s="254"/>
      <c r="D24" s="254"/>
      <c r="E24" s="254"/>
      <c r="F24" s="254"/>
      <c r="G24" s="254"/>
      <c r="H24" s="255"/>
    </row>
    <row r="25" spans="2:9" ht="100.5" customHeight="1" x14ac:dyDescent="0.2">
      <c r="B25" s="739" t="s">
        <v>1276</v>
      </c>
      <c r="C25" s="554"/>
      <c r="D25" s="554"/>
      <c r="E25" s="554"/>
      <c r="F25" s="554"/>
      <c r="G25" s="554"/>
      <c r="H25" s="555"/>
    </row>
    <row r="26" spans="2:9" ht="18.75" customHeight="1" x14ac:dyDescent="0.25">
      <c r="B26" s="743"/>
      <c r="C26" s="560"/>
      <c r="D26" s="560"/>
      <c r="E26" s="560"/>
      <c r="F26" s="560"/>
      <c r="G26" s="560"/>
      <c r="H26" s="612"/>
    </row>
    <row r="27" spans="2:9" ht="122.25" customHeight="1" x14ac:dyDescent="0.2">
      <c r="B27" s="905" t="s">
        <v>1278</v>
      </c>
      <c r="C27" s="906"/>
      <c r="D27" s="906"/>
      <c r="E27" s="906"/>
      <c r="F27" s="906"/>
      <c r="G27" s="906"/>
      <c r="H27" s="907"/>
    </row>
    <row r="28" spans="2:9" ht="13.5" customHeight="1" x14ac:dyDescent="0.2"/>
    <row r="29" spans="2:9" ht="27" customHeight="1" x14ac:dyDescent="0.2">
      <c r="B29" s="19" t="s">
        <v>8</v>
      </c>
      <c r="C29" s="19" t="s">
        <v>9</v>
      </c>
      <c r="D29" s="20" t="s">
        <v>10</v>
      </c>
      <c r="E29" s="21" t="s">
        <v>2</v>
      </c>
      <c r="F29" s="21" t="s">
        <v>11</v>
      </c>
      <c r="G29" s="21" t="s">
        <v>3</v>
      </c>
      <c r="H29" s="21" t="s">
        <v>12</v>
      </c>
      <c r="I29" t="s">
        <v>117</v>
      </c>
    </row>
    <row r="30" spans="2:9" ht="79.5" customHeight="1" x14ac:dyDescent="0.25">
      <c r="B30" s="1"/>
      <c r="C30" s="181" t="s">
        <v>347</v>
      </c>
      <c r="D30" s="22" t="s">
        <v>1</v>
      </c>
      <c r="E30" s="24">
        <v>1837</v>
      </c>
      <c r="F30" s="24"/>
      <c r="G30" s="298" t="s">
        <v>1275</v>
      </c>
      <c r="H30" s="22"/>
      <c r="I30" s="145"/>
    </row>
    <row r="31" spans="2:9" ht="79.5" customHeight="1" x14ac:dyDescent="0.2">
      <c r="B31" s="1"/>
      <c r="C31" s="180" t="s">
        <v>348</v>
      </c>
      <c r="D31" s="22" t="s">
        <v>1</v>
      </c>
      <c r="E31" s="146" t="s">
        <v>709</v>
      </c>
      <c r="F31" s="24" t="s">
        <v>708</v>
      </c>
      <c r="G31" s="23"/>
      <c r="H31" s="24"/>
      <c r="I31" s="147"/>
    </row>
    <row r="32" spans="2:9" ht="79.5" customHeight="1" x14ac:dyDescent="0.2">
      <c r="B32" s="1"/>
      <c r="C32" s="180" t="s">
        <v>349</v>
      </c>
      <c r="D32" s="22" t="s">
        <v>1</v>
      </c>
      <c r="E32" s="23" t="s">
        <v>659</v>
      </c>
      <c r="F32" s="24" t="s">
        <v>667</v>
      </c>
      <c r="G32" s="25"/>
      <c r="H32" s="24"/>
      <c r="I32" s="147"/>
    </row>
    <row r="33" spans="2:9" ht="79.5" customHeight="1" x14ac:dyDescent="0.25">
      <c r="B33" s="1"/>
      <c r="C33" s="180" t="s">
        <v>350</v>
      </c>
      <c r="D33" s="22" t="s">
        <v>0</v>
      </c>
      <c r="E33" s="146" t="s">
        <v>707</v>
      </c>
      <c r="F33" s="24" t="s">
        <v>708</v>
      </c>
      <c r="G33" s="94"/>
      <c r="H33" s="147"/>
      <c r="I33" s="145"/>
    </row>
    <row r="34" spans="2:9" ht="79.5" customHeight="1" x14ac:dyDescent="0.2">
      <c r="B34" s="1"/>
      <c r="C34" s="180" t="s">
        <v>668</v>
      </c>
      <c r="D34" s="22" t="s">
        <v>1</v>
      </c>
      <c r="E34" s="146" t="s">
        <v>353</v>
      </c>
      <c r="F34" s="24" t="s">
        <v>667</v>
      </c>
      <c r="G34" s="94"/>
      <c r="H34" s="147"/>
      <c r="I34" s="147"/>
    </row>
    <row r="35" spans="2:9" ht="79.5" customHeight="1" x14ac:dyDescent="0.2">
      <c r="B35" s="1"/>
      <c r="C35" s="180" t="s">
        <v>351</v>
      </c>
      <c r="D35" s="22" t="s">
        <v>1</v>
      </c>
      <c r="E35" s="146" t="s">
        <v>710</v>
      </c>
      <c r="F35" s="24" t="s">
        <v>708</v>
      </c>
      <c r="G35" s="94" t="s">
        <v>354</v>
      </c>
      <c r="H35" s="147" t="s">
        <v>64</v>
      </c>
      <c r="I35" s="147"/>
    </row>
    <row r="36" spans="2:9" ht="79.5" customHeight="1" x14ac:dyDescent="0.2">
      <c r="B36" s="1"/>
      <c r="C36" s="180" t="s">
        <v>1279</v>
      </c>
      <c r="D36" s="22" t="s">
        <v>0</v>
      </c>
      <c r="E36" s="146" t="s">
        <v>1277</v>
      </c>
      <c r="F36" s="24" t="s">
        <v>708</v>
      </c>
      <c r="G36" s="94" t="s">
        <v>1281</v>
      </c>
      <c r="H36" s="24"/>
      <c r="I36" s="147" t="s">
        <v>2327</v>
      </c>
    </row>
    <row r="37" spans="2:9" ht="78.75" customHeight="1" x14ac:dyDescent="0.25">
      <c r="C37" s="180" t="s">
        <v>352</v>
      </c>
      <c r="D37" s="22" t="s">
        <v>0</v>
      </c>
      <c r="E37" s="66">
        <v>1857</v>
      </c>
      <c r="F37" s="145"/>
      <c r="G37" s="145"/>
      <c r="H37" s="145"/>
      <c r="I37" s="145"/>
    </row>
    <row r="38" spans="2:9" ht="75.75" customHeight="1" x14ac:dyDescent="0.2">
      <c r="C38" s="816" t="s">
        <v>2318</v>
      </c>
      <c r="D38" s="816"/>
      <c r="E38" s="816"/>
      <c r="F38" s="816"/>
      <c r="G38" s="816"/>
      <c r="H38" s="816"/>
    </row>
    <row r="39" spans="2:9" ht="57.75" customHeight="1" x14ac:dyDescent="0.2">
      <c r="C39" s="586" t="s">
        <v>2319</v>
      </c>
      <c r="D39" s="586"/>
      <c r="E39" s="586"/>
      <c r="F39" s="586"/>
      <c r="G39" s="586"/>
      <c r="H39" s="586"/>
    </row>
    <row r="40" spans="2:9" ht="54" customHeight="1" x14ac:dyDescent="0.2">
      <c r="C40" s="586" t="s">
        <v>1280</v>
      </c>
      <c r="D40" s="476"/>
      <c r="E40" s="476"/>
      <c r="F40" s="476"/>
      <c r="G40" s="476"/>
      <c r="H40" s="476"/>
    </row>
    <row r="41" spans="2:9" ht="38.25" customHeight="1" x14ac:dyDescent="0.2">
      <c r="C41" s="898" t="s">
        <v>1282</v>
      </c>
      <c r="D41" s="576"/>
      <c r="E41" s="576"/>
      <c r="F41" s="576"/>
      <c r="G41" s="576"/>
      <c r="H41" s="576"/>
    </row>
  </sheetData>
  <mergeCells count="23">
    <mergeCell ref="C38:H38"/>
    <mergeCell ref="C39:H39"/>
    <mergeCell ref="C40:H40"/>
    <mergeCell ref="C41:H41"/>
    <mergeCell ref="C16:D16"/>
    <mergeCell ref="G16:H16"/>
    <mergeCell ref="B21:H21"/>
    <mergeCell ref="B23:H23"/>
    <mergeCell ref="B25:H25"/>
    <mergeCell ref="B26:H26"/>
    <mergeCell ref="B27:H27"/>
    <mergeCell ref="B22:H22"/>
    <mergeCell ref="B10:D10"/>
    <mergeCell ref="F10:H10"/>
    <mergeCell ref="C11:D11"/>
    <mergeCell ref="G11:H11"/>
    <mergeCell ref="C12:D12"/>
    <mergeCell ref="G12:H12"/>
    <mergeCell ref="C13:D13"/>
    <mergeCell ref="G13:H13"/>
    <mergeCell ref="C14:D14"/>
    <mergeCell ref="C15:D15"/>
    <mergeCell ref="G15:H15"/>
  </mergeCells>
  <pageMargins left="0.7" right="0.7" top="0.75" bottom="0.75" header="0.3" footer="0.3"/>
  <pageSetup orientation="portrait" r:id="rId1"/>
  <drawing r:id="rId2"/>
  <tableParts count="1">
    <tablePart r:id="rId3"/>
  </tablePart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92D050"/>
  </sheetPr>
  <dimension ref="B1:I37"/>
  <sheetViews>
    <sheetView zoomScale="96" zoomScaleNormal="96" workbookViewId="0"/>
  </sheetViews>
  <sheetFormatPr defaultRowHeight="78.75" customHeight="1" x14ac:dyDescent="0.2"/>
  <cols>
    <col min="1" max="1" width="9.125" customWidth="1"/>
    <col min="2" max="2" width="19.5" customWidth="1"/>
    <col min="3" max="3" width="19.625" customWidth="1"/>
    <col min="4" max="4" width="19.75" customWidth="1"/>
    <col min="5" max="5" width="14.625" customWidth="1"/>
    <col min="6" max="6" width="19.5" customWidth="1"/>
    <col min="7" max="8" width="19.625" customWidth="1"/>
    <col min="9" max="9" width="15" customWidth="1"/>
    <col min="10" max="10" width="10.125" customWidth="1"/>
    <col min="11" max="11" width="9.625" customWidth="1"/>
  </cols>
  <sheetData>
    <row r="1" spans="2:8" ht="62.25" customHeight="1" x14ac:dyDescent="0.75">
      <c r="B1" s="17" t="s">
        <v>31</v>
      </c>
      <c r="C1" s="13"/>
      <c r="D1" s="13"/>
      <c r="E1" s="128" t="s">
        <v>118</v>
      </c>
    </row>
    <row r="2" spans="2:8" ht="57" customHeight="1" x14ac:dyDescent="0.2">
      <c r="B2" s="14" t="s">
        <v>5</v>
      </c>
      <c r="C2" s="15"/>
      <c r="D2" s="15"/>
      <c r="E2" s="150"/>
      <c r="F2" s="18"/>
      <c r="G2" s="18"/>
      <c r="H2" s="18"/>
    </row>
    <row r="3" spans="2:8" ht="14.25" customHeight="1" x14ac:dyDescent="0.2"/>
    <row r="4" spans="2:8" ht="15" customHeight="1" x14ac:dyDescent="0.2"/>
    <row r="5" spans="2:8" ht="20.25" customHeight="1" x14ac:dyDescent="0.3">
      <c r="B5" s="16" t="s">
        <v>6</v>
      </c>
      <c r="F5" s="16" t="s">
        <v>7</v>
      </c>
    </row>
    <row r="6" spans="2:8" ht="15.75" customHeight="1" x14ac:dyDescent="0.2"/>
    <row r="7" spans="2:8" ht="15.75" customHeight="1" x14ac:dyDescent="0.2"/>
    <row r="8" spans="2:8" ht="41.25" customHeight="1" x14ac:dyDescent="0.2"/>
    <row r="9" spans="2:8" ht="36.75" customHeight="1" x14ac:dyDescent="0.2"/>
    <row r="10" spans="2:8" ht="42" customHeight="1" x14ac:dyDescent="0.2">
      <c r="B10" s="889" t="str">
        <f>"Father: "&amp;'Family Tree'!R315</f>
        <v>Father: George Anderson                                                                    Bap Dec 21, 1735 - D Feb 21, 1803</v>
      </c>
      <c r="C10" s="890"/>
      <c r="D10" s="891"/>
      <c r="F10" s="908" t="str">
        <f>"Mother: "&amp;'Family Tree'!R330</f>
        <v>Mother: Elspet(h) Fowlie (Fowly) (Fouly)                                                                      Bap March 5, 1738</v>
      </c>
      <c r="G10" s="890"/>
      <c r="H10" s="891"/>
    </row>
    <row r="11" spans="2:8" ht="20.25" customHeight="1" x14ac:dyDescent="0.25">
      <c r="B11" s="6"/>
      <c r="C11" s="550" t="s">
        <v>2</v>
      </c>
      <c r="D11" s="551"/>
      <c r="F11" s="6"/>
      <c r="G11" s="550" t="s">
        <v>2</v>
      </c>
      <c r="H11" s="551"/>
    </row>
    <row r="12" spans="2:8" ht="20.25" customHeight="1" x14ac:dyDescent="0.25">
      <c r="B12" s="6"/>
      <c r="C12" s="552" t="s">
        <v>191</v>
      </c>
      <c r="D12" s="553"/>
      <c r="F12" s="10"/>
      <c r="G12" s="552" t="s">
        <v>192</v>
      </c>
      <c r="H12" s="553"/>
    </row>
    <row r="13" spans="2:8" ht="20.25" customHeight="1" x14ac:dyDescent="0.2">
      <c r="B13" s="6"/>
      <c r="C13" s="562" t="s">
        <v>314</v>
      </c>
      <c r="D13" s="563"/>
      <c r="F13" s="10"/>
      <c r="G13" s="562"/>
      <c r="H13" s="563"/>
    </row>
    <row r="14" spans="2:8" ht="18" customHeight="1" x14ac:dyDescent="0.25">
      <c r="B14" s="6"/>
      <c r="C14" s="550" t="s">
        <v>3</v>
      </c>
      <c r="D14" s="551"/>
      <c r="F14" s="10"/>
      <c r="G14" s="64" t="s">
        <v>3</v>
      </c>
      <c r="H14" s="65"/>
    </row>
    <row r="15" spans="2:8" ht="20.25" customHeight="1" x14ac:dyDescent="0.25">
      <c r="B15" s="6"/>
      <c r="C15" s="565" t="s">
        <v>141</v>
      </c>
      <c r="D15" s="566"/>
      <c r="F15" s="6"/>
      <c r="G15" s="552"/>
      <c r="H15" s="553"/>
    </row>
    <row r="16" spans="2:8" ht="20.25" customHeight="1" x14ac:dyDescent="0.2">
      <c r="B16" s="6"/>
      <c r="C16" s="554" t="s">
        <v>320</v>
      </c>
      <c r="D16" s="555"/>
      <c r="F16" s="6"/>
      <c r="G16" s="554"/>
      <c r="H16" s="555"/>
    </row>
    <row r="17" spans="2:9" ht="5.25" customHeight="1" x14ac:dyDescent="0.2">
      <c r="B17" s="7"/>
      <c r="C17" s="8"/>
      <c r="D17" s="9"/>
      <c r="F17" s="7"/>
      <c r="G17" s="8"/>
      <c r="H17" s="11"/>
    </row>
    <row r="18" spans="2:9" ht="12" customHeight="1" x14ac:dyDescent="0.2"/>
    <row r="19" spans="2:9" ht="9" customHeight="1" x14ac:dyDescent="0.2">
      <c r="B19" s="5"/>
      <c r="C19" s="5"/>
      <c r="D19" s="5"/>
      <c r="E19" s="5"/>
      <c r="F19" s="5"/>
      <c r="G19" s="5"/>
      <c r="H19" s="5"/>
    </row>
    <row r="20" spans="2:9" ht="27" customHeight="1" x14ac:dyDescent="0.25">
      <c r="B20" s="2" t="s">
        <v>4</v>
      </c>
      <c r="C20" s="3"/>
      <c r="D20" s="3"/>
      <c r="E20" s="3"/>
      <c r="F20" s="3"/>
      <c r="G20" s="3"/>
      <c r="H20" s="4"/>
    </row>
    <row r="21" spans="2:9" ht="54" customHeight="1" x14ac:dyDescent="0.2">
      <c r="B21" s="739" t="s">
        <v>2195</v>
      </c>
      <c r="C21" s="554"/>
      <c r="D21" s="554"/>
      <c r="E21" s="554"/>
      <c r="F21" s="554"/>
      <c r="G21" s="554"/>
      <c r="H21" s="555"/>
    </row>
    <row r="22" spans="2:9" ht="14.25" customHeight="1" x14ac:dyDescent="0.2">
      <c r="B22" s="617"/>
      <c r="C22" s="594"/>
      <c r="D22" s="594"/>
      <c r="E22" s="594"/>
      <c r="F22" s="594"/>
      <c r="G22" s="594"/>
      <c r="H22" s="618"/>
    </row>
    <row r="23" spans="2:9" ht="30.75" customHeight="1" x14ac:dyDescent="0.25">
      <c r="B23" s="747"/>
      <c r="C23" s="600"/>
      <c r="D23" s="600"/>
      <c r="E23" s="600"/>
      <c r="F23" s="600"/>
      <c r="G23" s="600"/>
      <c r="H23" s="748"/>
    </row>
    <row r="24" spans="2:9" ht="18.75" customHeight="1" x14ac:dyDescent="0.25">
      <c r="B24" s="743"/>
      <c r="C24" s="560"/>
      <c r="D24" s="560"/>
      <c r="E24" s="560"/>
      <c r="F24" s="560"/>
      <c r="G24" s="560"/>
      <c r="H24" s="612"/>
    </row>
    <row r="25" spans="2:9" ht="5.25" customHeight="1" x14ac:dyDescent="0.2">
      <c r="B25" s="608"/>
      <c r="C25" s="609"/>
      <c r="D25" s="609"/>
      <c r="E25" s="609"/>
      <c r="F25" s="609"/>
      <c r="G25" s="609"/>
      <c r="H25" s="610"/>
    </row>
    <row r="26" spans="2:9" ht="13.5" customHeight="1" x14ac:dyDescent="0.2"/>
    <row r="27" spans="2:9" ht="27" customHeight="1" x14ac:dyDescent="0.2">
      <c r="B27" s="19" t="s">
        <v>8</v>
      </c>
      <c r="C27" s="19" t="s">
        <v>9</v>
      </c>
      <c r="D27" s="20" t="s">
        <v>10</v>
      </c>
      <c r="E27" s="21" t="s">
        <v>2</v>
      </c>
      <c r="F27" s="21" t="s">
        <v>11</v>
      </c>
      <c r="G27" s="21" t="s">
        <v>3</v>
      </c>
      <c r="H27" s="21" t="s">
        <v>12</v>
      </c>
      <c r="I27" t="s">
        <v>117</v>
      </c>
    </row>
    <row r="28" spans="2:9" ht="79.5" customHeight="1" x14ac:dyDescent="0.25">
      <c r="B28" s="1"/>
      <c r="C28" s="152" t="s">
        <v>193</v>
      </c>
      <c r="D28" s="22" t="s">
        <v>1</v>
      </c>
      <c r="E28" s="22" t="s">
        <v>196</v>
      </c>
      <c r="F28" s="24" t="s">
        <v>170</v>
      </c>
      <c r="G28" s="26">
        <v>1856</v>
      </c>
      <c r="H28" s="24"/>
      <c r="I28" s="145"/>
    </row>
    <row r="29" spans="2:9" ht="79.5" customHeight="1" x14ac:dyDescent="0.2">
      <c r="B29" s="1"/>
      <c r="C29" s="151" t="s">
        <v>194</v>
      </c>
      <c r="D29" s="22" t="s">
        <v>1</v>
      </c>
      <c r="E29" s="108" t="s">
        <v>197</v>
      </c>
      <c r="F29" s="24" t="s">
        <v>170</v>
      </c>
      <c r="G29" s="108" t="s">
        <v>316</v>
      </c>
      <c r="H29" s="24"/>
      <c r="I29" s="147" t="s">
        <v>198</v>
      </c>
    </row>
    <row r="30" spans="2:9" ht="96.75" customHeight="1" x14ac:dyDescent="0.2">
      <c r="B30" s="1"/>
      <c r="C30" s="151" t="s">
        <v>646</v>
      </c>
      <c r="D30" s="22" t="s">
        <v>0</v>
      </c>
      <c r="E30" s="23" t="s">
        <v>199</v>
      </c>
      <c r="F30" s="24" t="s">
        <v>170</v>
      </c>
      <c r="G30" s="25" t="s">
        <v>200</v>
      </c>
      <c r="H30" s="24" t="s">
        <v>168</v>
      </c>
      <c r="I30" s="187" t="s">
        <v>333</v>
      </c>
    </row>
    <row r="31" spans="2:9" ht="79.5" customHeight="1" x14ac:dyDescent="0.2">
      <c r="B31" s="1"/>
      <c r="C31" s="153" t="s">
        <v>331</v>
      </c>
      <c r="D31" s="66" t="s">
        <v>1</v>
      </c>
      <c r="E31" s="67" t="s">
        <v>104</v>
      </c>
      <c r="F31" s="185"/>
      <c r="G31" s="186"/>
      <c r="H31" s="185"/>
      <c r="I31" s="147" t="s">
        <v>332</v>
      </c>
    </row>
    <row r="32" spans="2:9" ht="79.5" customHeight="1" x14ac:dyDescent="0.25">
      <c r="B32" s="1"/>
      <c r="C32" s="153" t="s">
        <v>163</v>
      </c>
      <c r="D32" s="66" t="s">
        <v>0</v>
      </c>
      <c r="E32" s="67" t="s">
        <v>201</v>
      </c>
      <c r="F32" s="24" t="s">
        <v>170</v>
      </c>
      <c r="G32" s="94"/>
      <c r="H32" s="147"/>
      <c r="I32" s="145"/>
    </row>
    <row r="33" spans="2:9" ht="79.5" customHeight="1" x14ac:dyDescent="0.2">
      <c r="B33" s="1"/>
      <c r="C33" s="153" t="s">
        <v>330</v>
      </c>
      <c r="D33" s="66" t="s">
        <v>1</v>
      </c>
      <c r="E33" s="67" t="s">
        <v>202</v>
      </c>
      <c r="F33" s="24" t="s">
        <v>170</v>
      </c>
      <c r="G33" s="94"/>
      <c r="H33" s="147"/>
      <c r="I33" s="147" t="s">
        <v>203</v>
      </c>
    </row>
    <row r="34" spans="2:9" ht="79.5" customHeight="1" x14ac:dyDescent="0.2">
      <c r="B34" s="1"/>
      <c r="C34" s="153" t="s">
        <v>195</v>
      </c>
      <c r="D34" s="66" t="s">
        <v>1</v>
      </c>
      <c r="E34" s="67" t="s">
        <v>204</v>
      </c>
      <c r="F34" s="24" t="s">
        <v>170</v>
      </c>
      <c r="G34" s="94" t="s">
        <v>205</v>
      </c>
      <c r="H34" s="147" t="s">
        <v>185</v>
      </c>
      <c r="I34" s="147" t="s">
        <v>206</v>
      </c>
    </row>
    <row r="35" spans="2:9" ht="79.5" customHeight="1" x14ac:dyDescent="0.2">
      <c r="B35" s="1"/>
      <c r="C35" s="153" t="s">
        <v>645</v>
      </c>
      <c r="D35" s="66" t="s">
        <v>1</v>
      </c>
      <c r="E35" s="146" t="s">
        <v>644</v>
      </c>
      <c r="F35" s="24" t="s">
        <v>170</v>
      </c>
      <c r="G35" s="94" t="s">
        <v>208</v>
      </c>
      <c r="H35" s="24" t="s">
        <v>170</v>
      </c>
      <c r="I35" s="147" t="s">
        <v>207</v>
      </c>
    </row>
    <row r="36" spans="2:9" ht="79.5" customHeight="1" x14ac:dyDescent="0.2">
      <c r="B36" s="1"/>
      <c r="C36" s="153" t="s">
        <v>162</v>
      </c>
      <c r="D36" s="66" t="s">
        <v>0</v>
      </c>
      <c r="E36" s="67" t="s">
        <v>209</v>
      </c>
      <c r="F36" s="24" t="s">
        <v>170</v>
      </c>
      <c r="G36" s="291" t="s">
        <v>1418</v>
      </c>
      <c r="H36" s="147"/>
      <c r="I36" s="351" t="s">
        <v>1417</v>
      </c>
    </row>
    <row r="37" spans="2:9" ht="79.5" customHeight="1" x14ac:dyDescent="0.25">
      <c r="B37" s="1"/>
      <c r="C37" s="154"/>
      <c r="D37" s="66"/>
      <c r="E37" s="67"/>
      <c r="F37" s="147"/>
      <c r="G37" s="94"/>
      <c r="H37" s="147"/>
      <c r="I37" s="145"/>
    </row>
  </sheetData>
  <mergeCells count="18">
    <mergeCell ref="C16:D16"/>
    <mergeCell ref="G16:H16"/>
    <mergeCell ref="B10:D10"/>
    <mergeCell ref="F10:H10"/>
    <mergeCell ref="C11:D11"/>
    <mergeCell ref="G11:H11"/>
    <mergeCell ref="C12:D12"/>
    <mergeCell ref="G12:H12"/>
    <mergeCell ref="C13:D13"/>
    <mergeCell ref="G13:H13"/>
    <mergeCell ref="C14:D14"/>
    <mergeCell ref="C15:D15"/>
    <mergeCell ref="G15:H15"/>
    <mergeCell ref="B24:H24"/>
    <mergeCell ref="B25:H25"/>
    <mergeCell ref="B21:H21"/>
    <mergeCell ref="B22:H22"/>
    <mergeCell ref="B23:H23"/>
  </mergeCells>
  <pageMargins left="0.7" right="0.7" top="0.75" bottom="0.75" header="0.3" footer="0.3"/>
  <pageSetup orientation="portrait" r:id="rId1"/>
  <drawing r:id="rId2"/>
  <tableParts count="1">
    <tablePart r:id="rId3"/>
  </tablePart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7" tint="0.39997558519241921"/>
    <pageSetUpPr fitToPage="1"/>
  </sheetPr>
  <dimension ref="B1:I38"/>
  <sheetViews>
    <sheetView zoomScale="98" zoomScaleNormal="98" workbookViewId="0"/>
  </sheetViews>
  <sheetFormatPr defaultRowHeight="78.75" customHeight="1" x14ac:dyDescent="0.2"/>
  <cols>
    <col min="1" max="1" width="9.125" customWidth="1"/>
    <col min="2" max="2" width="19.5" customWidth="1"/>
    <col min="3" max="3" width="19.625" customWidth="1"/>
    <col min="4" max="4" width="19.75" customWidth="1"/>
    <col min="5" max="5" width="14.625" customWidth="1"/>
    <col min="6" max="6" width="19.5" customWidth="1"/>
    <col min="7" max="8" width="19.625" customWidth="1"/>
    <col min="9" max="9" width="14.5" customWidth="1"/>
    <col min="10" max="10" width="10.125" customWidth="1"/>
    <col min="11" max="11" width="9.625" customWidth="1"/>
  </cols>
  <sheetData>
    <row r="1" spans="2:8" ht="62.25" customHeight="1" x14ac:dyDescent="0.75">
      <c r="B1" s="17" t="s">
        <v>31</v>
      </c>
      <c r="C1" s="13"/>
      <c r="D1" s="13"/>
      <c r="E1" s="128" t="s">
        <v>118</v>
      </c>
    </row>
    <row r="2" spans="2:8" ht="57" customHeight="1" x14ac:dyDescent="0.2">
      <c r="B2" s="14" t="s">
        <v>5</v>
      </c>
      <c r="C2" s="15"/>
      <c r="D2" s="15"/>
      <c r="E2" s="18"/>
      <c r="F2" s="18"/>
      <c r="G2" s="18"/>
      <c r="H2" s="18"/>
    </row>
    <row r="3" spans="2:8" ht="14.25" customHeight="1" x14ac:dyDescent="0.2"/>
    <row r="4" spans="2:8" ht="15" customHeight="1" x14ac:dyDescent="0.2"/>
    <row r="5" spans="2:8" ht="20.25" customHeight="1" x14ac:dyDescent="0.3">
      <c r="B5" s="16" t="s">
        <v>6</v>
      </c>
      <c r="F5" s="16" t="s">
        <v>7</v>
      </c>
    </row>
    <row r="6" spans="2:8" ht="15.75" customHeight="1" x14ac:dyDescent="0.2"/>
    <row r="7" spans="2:8" ht="15.75" customHeight="1" x14ac:dyDescent="0.2"/>
    <row r="8" spans="2:8" ht="36.75" customHeight="1" x14ac:dyDescent="0.2"/>
    <row r="9" spans="2:8" ht="15" customHeight="1" x14ac:dyDescent="0.2"/>
    <row r="10" spans="2:8" ht="42" customHeight="1" x14ac:dyDescent="0.2">
      <c r="B10" s="909" t="str">
        <f>"Father: "&amp;'Family Tree'!T313</f>
        <v>Father: Alexander Anderson                                                        Bap Nov 17, 1694 - D April 12, 1772</v>
      </c>
      <c r="C10" s="910"/>
      <c r="D10" s="911"/>
      <c r="F10" s="909" t="str">
        <f>"Mother: "&amp;'Family Tree'!T320</f>
        <v>Mother: Margaret Kidd                                                                                      B 1696  - D Oct 18, 1772</v>
      </c>
      <c r="G10" s="910"/>
      <c r="H10" s="911"/>
    </row>
    <row r="11" spans="2:8" ht="20.25" customHeight="1" x14ac:dyDescent="0.25">
      <c r="B11" s="6"/>
      <c r="C11" s="550" t="s">
        <v>2</v>
      </c>
      <c r="D11" s="551"/>
      <c r="F11" s="6"/>
      <c r="G11" s="550" t="s">
        <v>2</v>
      </c>
      <c r="H11" s="551"/>
    </row>
    <row r="12" spans="2:8" ht="20.25" customHeight="1" x14ac:dyDescent="0.25">
      <c r="B12" s="6"/>
      <c r="C12" s="552" t="s">
        <v>103</v>
      </c>
      <c r="D12" s="553"/>
      <c r="F12" s="10"/>
      <c r="G12" s="683" t="s">
        <v>308</v>
      </c>
      <c r="H12" s="684"/>
    </row>
    <row r="13" spans="2:8" ht="20.25" customHeight="1" x14ac:dyDescent="0.2">
      <c r="B13" s="6"/>
      <c r="C13" s="562" t="s">
        <v>153</v>
      </c>
      <c r="D13" s="563"/>
      <c r="F13" s="10"/>
      <c r="G13" s="562" t="s">
        <v>153</v>
      </c>
      <c r="H13" s="563"/>
    </row>
    <row r="14" spans="2:8" ht="18" customHeight="1" x14ac:dyDescent="0.25">
      <c r="B14" s="6"/>
      <c r="C14" s="550" t="s">
        <v>3</v>
      </c>
      <c r="D14" s="551"/>
      <c r="F14" s="10"/>
      <c r="G14" s="64" t="s">
        <v>3</v>
      </c>
      <c r="H14" s="65"/>
    </row>
    <row r="15" spans="2:8" ht="20.25" customHeight="1" x14ac:dyDescent="0.25">
      <c r="B15" s="6"/>
      <c r="C15" s="565" t="s">
        <v>104</v>
      </c>
      <c r="D15" s="566"/>
      <c r="F15" s="6"/>
      <c r="G15" s="683" t="s">
        <v>318</v>
      </c>
      <c r="H15" s="684"/>
    </row>
    <row r="16" spans="2:8" ht="20.25" customHeight="1" x14ac:dyDescent="0.2">
      <c r="B16" s="6"/>
      <c r="C16" s="554" t="s">
        <v>313</v>
      </c>
      <c r="D16" s="555"/>
      <c r="F16" s="6"/>
      <c r="G16" s="562" t="s">
        <v>153</v>
      </c>
      <c r="H16" s="563"/>
    </row>
    <row r="17" spans="2:9" ht="5.25" customHeight="1" x14ac:dyDescent="0.2">
      <c r="B17" s="7"/>
      <c r="C17" s="8"/>
      <c r="D17" s="9"/>
      <c r="F17" s="7"/>
      <c r="G17" s="8"/>
      <c r="H17" s="11"/>
    </row>
    <row r="18" spans="2:9" ht="12" customHeight="1" x14ac:dyDescent="0.2"/>
    <row r="19" spans="2:9" ht="9" customHeight="1" x14ac:dyDescent="0.2">
      <c r="B19" s="5"/>
      <c r="C19" s="5"/>
      <c r="D19" s="5"/>
      <c r="E19" s="5"/>
      <c r="F19" s="5"/>
      <c r="G19" s="5"/>
      <c r="H19" s="5"/>
    </row>
    <row r="20" spans="2:9" ht="27" customHeight="1" x14ac:dyDescent="0.25">
      <c r="B20" s="2" t="s">
        <v>4</v>
      </c>
      <c r="C20" s="3"/>
      <c r="D20" s="3"/>
      <c r="E20" s="3"/>
      <c r="F20" s="3"/>
      <c r="G20" s="3"/>
      <c r="H20" s="4"/>
    </row>
    <row r="21" spans="2:9" ht="18.75" customHeight="1" x14ac:dyDescent="0.25">
      <c r="B21" s="747" t="s">
        <v>140</v>
      </c>
      <c r="C21" s="600"/>
      <c r="D21" s="600"/>
      <c r="E21" s="600"/>
      <c r="F21" s="600"/>
      <c r="G21" s="600"/>
      <c r="H21" s="748"/>
    </row>
    <row r="22" spans="2:9" ht="34.5" customHeight="1" x14ac:dyDescent="0.25">
      <c r="B22" s="747" t="s">
        <v>324</v>
      </c>
      <c r="C22" s="600"/>
      <c r="D22" s="600"/>
      <c r="E22" s="600"/>
      <c r="F22" s="600"/>
      <c r="G22" s="600"/>
      <c r="H22" s="748"/>
    </row>
    <row r="23" spans="2:9" ht="18.75" customHeight="1" x14ac:dyDescent="0.2">
      <c r="B23" s="617"/>
      <c r="C23" s="594"/>
      <c r="D23" s="594"/>
      <c r="E23" s="594"/>
      <c r="F23" s="594"/>
      <c r="G23" s="594"/>
      <c r="H23" s="618"/>
    </row>
    <row r="24" spans="2:9" ht="18.75" customHeight="1" x14ac:dyDescent="0.2">
      <c r="B24" s="617" t="s">
        <v>328</v>
      </c>
      <c r="C24" s="594"/>
      <c r="D24" s="594"/>
      <c r="E24" s="594"/>
      <c r="F24" s="594"/>
      <c r="G24" s="594"/>
      <c r="H24" s="618"/>
    </row>
    <row r="25" spans="2:9" ht="18.75" customHeight="1" x14ac:dyDescent="0.2">
      <c r="B25" s="617"/>
      <c r="C25" s="594"/>
      <c r="D25" s="594"/>
      <c r="E25" s="594"/>
      <c r="F25" s="594"/>
      <c r="G25" s="594"/>
      <c r="H25" s="618"/>
    </row>
    <row r="26" spans="2:9" ht="18.75" customHeight="1" x14ac:dyDescent="0.2">
      <c r="B26" s="611"/>
      <c r="C26" s="560"/>
      <c r="D26" s="560"/>
      <c r="E26" s="560"/>
      <c r="F26" s="560"/>
      <c r="G26" s="560"/>
      <c r="H26" s="612"/>
    </row>
    <row r="27" spans="2:9" ht="5.25" customHeight="1" x14ac:dyDescent="0.2">
      <c r="B27" s="608"/>
      <c r="C27" s="609"/>
      <c r="D27" s="609"/>
      <c r="E27" s="609"/>
      <c r="F27" s="609"/>
      <c r="G27" s="609"/>
      <c r="H27" s="610"/>
    </row>
    <row r="28" spans="2:9" ht="13.5" customHeight="1" x14ac:dyDescent="0.2"/>
    <row r="29" spans="2:9" ht="27" customHeight="1" x14ac:dyDescent="0.2">
      <c r="B29" s="19" t="s">
        <v>8</v>
      </c>
      <c r="C29" s="19" t="s">
        <v>9</v>
      </c>
      <c r="D29" s="20" t="s">
        <v>10</v>
      </c>
      <c r="E29" s="21" t="s">
        <v>2</v>
      </c>
      <c r="F29" s="21" t="s">
        <v>11</v>
      </c>
      <c r="G29" s="21" t="s">
        <v>3</v>
      </c>
      <c r="H29" s="21" t="s">
        <v>12</v>
      </c>
      <c r="I29" s="21" t="s">
        <v>117</v>
      </c>
    </row>
    <row r="30" spans="2:9" ht="79.5" customHeight="1" x14ac:dyDescent="0.2">
      <c r="B30" s="1"/>
      <c r="C30" s="110" t="s">
        <v>162</v>
      </c>
      <c r="D30" s="22" t="s">
        <v>0</v>
      </c>
      <c r="E30" s="24" t="s">
        <v>310</v>
      </c>
      <c r="F30" s="24" t="s">
        <v>169</v>
      </c>
      <c r="G30" s="26" t="s">
        <v>171</v>
      </c>
      <c r="H30" s="24" t="s">
        <v>170</v>
      </c>
      <c r="I30" s="66" t="s">
        <v>172</v>
      </c>
    </row>
    <row r="31" spans="2:9" ht="79.5" customHeight="1" x14ac:dyDescent="0.2">
      <c r="B31" s="1"/>
      <c r="C31" s="110" t="s">
        <v>163</v>
      </c>
      <c r="D31" s="22" t="s">
        <v>0</v>
      </c>
      <c r="E31" s="108" t="s">
        <v>175</v>
      </c>
      <c r="F31" s="24" t="s">
        <v>166</v>
      </c>
      <c r="G31" s="23" t="s">
        <v>173</v>
      </c>
      <c r="H31" s="66" t="s">
        <v>164</v>
      </c>
      <c r="I31" s="149" t="s">
        <v>179</v>
      </c>
    </row>
    <row r="32" spans="2:9" ht="79.5" customHeight="1" x14ac:dyDescent="0.2">
      <c r="B32" s="1"/>
      <c r="C32" s="110" t="s">
        <v>165</v>
      </c>
      <c r="D32" s="22" t="s">
        <v>0</v>
      </c>
      <c r="E32" s="108" t="s">
        <v>176</v>
      </c>
      <c r="F32" s="24" t="s">
        <v>309</v>
      </c>
      <c r="G32" s="23" t="s">
        <v>173</v>
      </c>
      <c r="H32" s="66" t="s">
        <v>319</v>
      </c>
      <c r="I32" s="147" t="s">
        <v>174</v>
      </c>
    </row>
    <row r="33" spans="2:9" ht="78.75" customHeight="1" x14ac:dyDescent="0.2">
      <c r="B33" s="107"/>
      <c r="C33" s="111" t="s">
        <v>194</v>
      </c>
      <c r="D33" s="104" t="s">
        <v>1</v>
      </c>
      <c r="E33" s="112" t="s">
        <v>311</v>
      </c>
      <c r="F33" s="106" t="s">
        <v>167</v>
      </c>
      <c r="G33" s="105" t="s">
        <v>177</v>
      </c>
      <c r="H33" s="66" t="s">
        <v>164</v>
      </c>
      <c r="I33" s="147" t="s">
        <v>178</v>
      </c>
    </row>
    <row r="34" spans="2:9" ht="78.75" customHeight="1" x14ac:dyDescent="0.2">
      <c r="C34" s="148" t="s">
        <v>106</v>
      </c>
      <c r="D34" s="66" t="s">
        <v>1</v>
      </c>
      <c r="E34" s="146" t="s">
        <v>180</v>
      </c>
      <c r="F34" s="147" t="s">
        <v>312</v>
      </c>
      <c r="G34" s="66" t="s">
        <v>182</v>
      </c>
      <c r="H34" s="147" t="s">
        <v>181</v>
      </c>
      <c r="I34" s="147" t="s">
        <v>186</v>
      </c>
    </row>
    <row r="35" spans="2:9" ht="78.75" customHeight="1" x14ac:dyDescent="0.2">
      <c r="C35" s="148" t="s">
        <v>105</v>
      </c>
      <c r="D35" s="66" t="s">
        <v>1</v>
      </c>
      <c r="E35" s="147" t="s">
        <v>183</v>
      </c>
      <c r="F35" s="147" t="s">
        <v>108</v>
      </c>
      <c r="G35" s="94" t="s">
        <v>184</v>
      </c>
      <c r="H35" s="147" t="s">
        <v>185</v>
      </c>
      <c r="I35" s="147" t="s">
        <v>187</v>
      </c>
    </row>
    <row r="36" spans="2:9" ht="78.75" customHeight="1" x14ac:dyDescent="0.2">
      <c r="C36" s="148" t="str">
        <f>'Family Tree'!R315</f>
        <v>George Anderson                                                                    Bap Dec 21, 1735 - D Feb 21, 1803</v>
      </c>
      <c r="D36" s="66" t="s">
        <v>0</v>
      </c>
      <c r="E36" s="146" t="s">
        <v>188</v>
      </c>
      <c r="F36" s="147" t="s">
        <v>142</v>
      </c>
      <c r="G36" s="94" t="s">
        <v>141</v>
      </c>
      <c r="H36" s="66" t="s">
        <v>164</v>
      </c>
      <c r="I36" s="147" t="s">
        <v>189</v>
      </c>
    </row>
    <row r="37" spans="2:9" ht="78.75" customHeight="1" x14ac:dyDescent="0.2">
      <c r="C37" s="148" t="s">
        <v>107</v>
      </c>
      <c r="D37" s="66" t="s">
        <v>0</v>
      </c>
      <c r="E37" s="146" t="s">
        <v>190</v>
      </c>
      <c r="F37" s="147" t="s">
        <v>108</v>
      </c>
      <c r="G37" s="66" t="s">
        <v>164</v>
      </c>
      <c r="H37" s="66" t="s">
        <v>164</v>
      </c>
      <c r="I37" s="66" t="s">
        <v>164</v>
      </c>
    </row>
    <row r="38" spans="2:9" ht="78.75" customHeight="1" x14ac:dyDescent="0.25">
      <c r="C38" s="80"/>
      <c r="D38" s="66"/>
      <c r="E38" s="146"/>
      <c r="F38" s="147"/>
      <c r="G38" s="94"/>
      <c r="H38" s="145"/>
      <c r="I38" s="145"/>
    </row>
  </sheetData>
  <mergeCells count="20">
    <mergeCell ref="B27:H27"/>
    <mergeCell ref="B21:H21"/>
    <mergeCell ref="B22:H22"/>
    <mergeCell ref="B23:H23"/>
    <mergeCell ref="B24:H24"/>
    <mergeCell ref="B25:H25"/>
    <mergeCell ref="B26:H26"/>
    <mergeCell ref="C16:D16"/>
    <mergeCell ref="G16:H16"/>
    <mergeCell ref="B10:D10"/>
    <mergeCell ref="F10:H10"/>
    <mergeCell ref="C11:D11"/>
    <mergeCell ref="G11:H11"/>
    <mergeCell ref="C12:D12"/>
    <mergeCell ref="G12:H12"/>
    <mergeCell ref="C13:D13"/>
    <mergeCell ref="G13:H13"/>
    <mergeCell ref="C14:D14"/>
    <mergeCell ref="C15:D15"/>
    <mergeCell ref="G15:H15"/>
  </mergeCells>
  <pageMargins left="0.7" right="0.7" top="0.75" bottom="0.75" header="0.3" footer="0.3"/>
  <pageSetup scale="55" fitToHeight="0" orientation="portrait" r:id="rId1"/>
  <drawing r:id="rId2"/>
  <tableParts count="1">
    <tablePart r:id="rId3"/>
  </tablePart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6178BA-FD18-49D9-A725-45D68A0AA946}">
  <sheetPr>
    <tabColor rgb="FF92D050"/>
  </sheetPr>
  <dimension ref="B1:I39"/>
  <sheetViews>
    <sheetView workbookViewId="0">
      <selection activeCell="B1" sqref="B1"/>
    </sheetView>
  </sheetViews>
  <sheetFormatPr defaultRowHeight="78.75" customHeight="1" x14ac:dyDescent="0.2"/>
  <cols>
    <col min="1" max="1" width="9.125" customWidth="1"/>
    <col min="2" max="2" width="19.5" customWidth="1"/>
    <col min="3" max="3" width="19.625" customWidth="1"/>
    <col min="4" max="4" width="19.75" customWidth="1"/>
    <col min="5" max="5" width="14.625" customWidth="1"/>
    <col min="6" max="6" width="19.5" customWidth="1"/>
    <col min="7" max="8" width="19.625" customWidth="1"/>
    <col min="9" max="9" width="15.875" customWidth="1"/>
    <col min="10" max="10" width="10.125" customWidth="1"/>
    <col min="11" max="11" width="9.625" customWidth="1"/>
  </cols>
  <sheetData>
    <row r="1" spans="2:8" ht="62.25" customHeight="1" x14ac:dyDescent="0.75">
      <c r="B1" s="17" t="s">
        <v>31</v>
      </c>
      <c r="C1" s="13"/>
      <c r="D1" s="13"/>
      <c r="E1" s="128" t="s">
        <v>118</v>
      </c>
    </row>
    <row r="2" spans="2:8" ht="57" customHeight="1" x14ac:dyDescent="0.2">
      <c r="B2" s="14" t="s">
        <v>5</v>
      </c>
      <c r="C2" s="15"/>
      <c r="D2" s="15"/>
      <c r="E2" s="18"/>
      <c r="F2" s="18"/>
      <c r="G2" s="18"/>
      <c r="H2" s="18"/>
    </row>
    <row r="3" spans="2:8" ht="14.25" customHeight="1" x14ac:dyDescent="0.2"/>
    <row r="4" spans="2:8" ht="15" customHeight="1" x14ac:dyDescent="0.2"/>
    <row r="5" spans="2:8" ht="20.25" customHeight="1" x14ac:dyDescent="0.3">
      <c r="B5" s="16" t="s">
        <v>6</v>
      </c>
      <c r="F5" s="16" t="s">
        <v>7</v>
      </c>
    </row>
    <row r="6" spans="2:8" ht="15.75" customHeight="1" x14ac:dyDescent="0.2"/>
    <row r="7" spans="2:8" ht="15.75" customHeight="1" x14ac:dyDescent="0.2"/>
    <row r="8" spans="2:8" ht="36.75" customHeight="1" x14ac:dyDescent="0.2"/>
    <row r="9" spans="2:8" ht="15" customHeight="1" x14ac:dyDescent="0.2"/>
    <row r="10" spans="2:8" ht="42" customHeight="1" x14ac:dyDescent="0.2">
      <c r="B10" s="889" t="str">
        <f>"Father: "&amp;'Family Tree'!R263</f>
        <v>Father: Joseph Ballance                                                                                                                                                       B Approx 1736 - D July 1793</v>
      </c>
      <c r="C10" s="890"/>
      <c r="D10" s="891"/>
      <c r="F10" s="889" t="str">
        <f>"Mother: "&amp;'Family Tree'!R271</f>
        <v>Mother: Elizabeth Galloway                                                                                                  D: March 1795</v>
      </c>
      <c r="G10" s="890"/>
      <c r="H10" s="891"/>
    </row>
    <row r="11" spans="2:8" ht="20.25" customHeight="1" x14ac:dyDescent="0.25">
      <c r="B11" s="6"/>
      <c r="C11" s="550" t="s">
        <v>2</v>
      </c>
      <c r="D11" s="551"/>
      <c r="F11" s="6"/>
      <c r="G11" s="550" t="s">
        <v>2</v>
      </c>
      <c r="H11" s="551"/>
    </row>
    <row r="12" spans="2:8" ht="20.25" customHeight="1" x14ac:dyDescent="0.25">
      <c r="B12" s="6"/>
      <c r="C12" s="552" t="s">
        <v>930</v>
      </c>
      <c r="D12" s="553"/>
      <c r="F12" s="10"/>
      <c r="G12" s="683"/>
      <c r="H12" s="684"/>
    </row>
    <row r="13" spans="2:8" ht="20.25" customHeight="1" x14ac:dyDescent="0.2">
      <c r="B13" s="6"/>
      <c r="C13" s="562"/>
      <c r="D13" s="563"/>
      <c r="F13" s="10"/>
      <c r="G13" s="562"/>
      <c r="H13" s="563"/>
    </row>
    <row r="14" spans="2:8" ht="18" customHeight="1" x14ac:dyDescent="0.25">
      <c r="B14" s="6"/>
      <c r="C14" s="550" t="s">
        <v>3</v>
      </c>
      <c r="D14" s="551"/>
      <c r="F14" s="10"/>
      <c r="G14" s="64" t="s">
        <v>3</v>
      </c>
      <c r="H14" s="65"/>
    </row>
    <row r="15" spans="2:8" ht="20.25" customHeight="1" x14ac:dyDescent="0.25">
      <c r="B15" s="6"/>
      <c r="C15" s="565" t="s">
        <v>955</v>
      </c>
      <c r="D15" s="566"/>
      <c r="F15" s="6"/>
      <c r="G15" s="683" t="s">
        <v>931</v>
      </c>
      <c r="H15" s="684"/>
    </row>
    <row r="16" spans="2:8" ht="20.25" customHeight="1" x14ac:dyDescent="0.2">
      <c r="B16" s="6"/>
      <c r="C16" s="554" t="s">
        <v>929</v>
      </c>
      <c r="D16" s="555"/>
      <c r="F16" s="6"/>
      <c r="G16" s="554" t="s">
        <v>929</v>
      </c>
      <c r="H16" s="555"/>
    </row>
    <row r="17" spans="2:9" ht="5.25" customHeight="1" x14ac:dyDescent="0.2">
      <c r="B17" s="7"/>
      <c r="C17" s="8"/>
      <c r="D17" s="9"/>
      <c r="F17" s="7"/>
      <c r="G17" s="8"/>
      <c r="H17" s="11"/>
    </row>
    <row r="18" spans="2:9" ht="12" customHeight="1" x14ac:dyDescent="0.2"/>
    <row r="19" spans="2:9" ht="9" customHeight="1" x14ac:dyDescent="0.2">
      <c r="B19" s="5"/>
      <c r="C19" s="5"/>
      <c r="D19" s="5"/>
      <c r="F19" s="5"/>
      <c r="G19" s="5"/>
      <c r="H19" s="5"/>
    </row>
    <row r="20" spans="2:9" ht="27" customHeight="1" x14ac:dyDescent="0.25">
      <c r="B20" s="2" t="s">
        <v>4</v>
      </c>
      <c r="C20" s="3"/>
      <c r="D20" s="3"/>
      <c r="E20" s="3"/>
      <c r="F20" s="3"/>
      <c r="G20" s="3"/>
      <c r="H20" s="4"/>
    </row>
    <row r="21" spans="2:9" ht="18.75" customHeight="1" x14ac:dyDescent="0.25">
      <c r="B21" s="740"/>
      <c r="C21" s="741"/>
      <c r="D21" s="741"/>
      <c r="E21" s="741"/>
      <c r="F21" s="741"/>
      <c r="G21" s="741"/>
      <c r="H21" s="742"/>
    </row>
    <row r="22" spans="2:9" ht="34.5" customHeight="1" x14ac:dyDescent="0.25">
      <c r="B22" s="740" t="s">
        <v>945</v>
      </c>
      <c r="C22" s="741"/>
      <c r="D22" s="741"/>
      <c r="E22" s="741"/>
      <c r="F22" s="741"/>
      <c r="G22" s="741"/>
      <c r="H22" s="742"/>
      <c r="I22" s="1"/>
    </row>
    <row r="23" spans="2:9" ht="18.75" customHeight="1" x14ac:dyDescent="0.2">
      <c r="B23" s="912"/>
      <c r="C23" s="913"/>
      <c r="D23" s="913"/>
      <c r="E23" s="913"/>
      <c r="F23" s="913"/>
      <c r="G23" s="913"/>
      <c r="H23" s="914"/>
    </row>
    <row r="24" spans="2:9" ht="36" customHeight="1" x14ac:dyDescent="0.2">
      <c r="B24" s="915" t="s">
        <v>941</v>
      </c>
      <c r="C24" s="916"/>
      <c r="D24" s="916"/>
      <c r="E24" s="916"/>
      <c r="F24" s="916"/>
      <c r="G24" s="916"/>
      <c r="H24" s="917"/>
    </row>
    <row r="25" spans="2:9" ht="18.75" customHeight="1" x14ac:dyDescent="0.2">
      <c r="B25" s="912"/>
      <c r="C25" s="913"/>
      <c r="D25" s="913"/>
      <c r="E25" s="913"/>
      <c r="F25" s="913"/>
      <c r="G25" s="913"/>
      <c r="H25" s="914"/>
    </row>
    <row r="26" spans="2:9" ht="18.75" customHeight="1" x14ac:dyDescent="0.2">
      <c r="B26" s="611"/>
      <c r="C26" s="560"/>
      <c r="D26" s="560"/>
      <c r="E26" s="560"/>
      <c r="F26" s="560"/>
      <c r="G26" s="560"/>
      <c r="H26" s="612"/>
    </row>
    <row r="27" spans="2:9" ht="5.25" customHeight="1" x14ac:dyDescent="0.2">
      <c r="B27" s="608"/>
      <c r="C27" s="609"/>
      <c r="D27" s="609"/>
      <c r="E27" s="609"/>
      <c r="F27" s="609"/>
      <c r="G27" s="609"/>
      <c r="H27" s="610"/>
    </row>
    <row r="28" spans="2:9" ht="13.5" customHeight="1" x14ac:dyDescent="0.2"/>
    <row r="29" spans="2:9" ht="27" customHeight="1" x14ac:dyDescent="0.2">
      <c r="B29" s="19" t="s">
        <v>8</v>
      </c>
      <c r="C29" s="19" t="s">
        <v>9</v>
      </c>
      <c r="D29" s="20" t="s">
        <v>10</v>
      </c>
      <c r="E29" s="21" t="s">
        <v>2</v>
      </c>
      <c r="F29" s="21" t="s">
        <v>11</v>
      </c>
      <c r="G29" s="21" t="s">
        <v>3</v>
      </c>
      <c r="H29" s="21" t="s">
        <v>12</v>
      </c>
      <c r="I29" s="21" t="s">
        <v>117</v>
      </c>
    </row>
    <row r="30" spans="2:9" ht="79.5" customHeight="1" x14ac:dyDescent="0.2">
      <c r="B30" s="1"/>
      <c r="C30" s="151" t="s">
        <v>949</v>
      </c>
      <c r="D30" s="22" t="s">
        <v>745</v>
      </c>
      <c r="E30" s="24"/>
      <c r="F30" s="22"/>
      <c r="G30" s="298" t="s">
        <v>932</v>
      </c>
      <c r="H30" s="24"/>
      <c r="I30" s="66"/>
    </row>
    <row r="31" spans="2:9" ht="79.5" customHeight="1" x14ac:dyDescent="0.2">
      <c r="B31" s="1"/>
      <c r="C31" s="151" t="s">
        <v>869</v>
      </c>
      <c r="D31" s="22" t="s">
        <v>745</v>
      </c>
      <c r="E31" s="108" t="s">
        <v>933</v>
      </c>
      <c r="F31" s="24"/>
      <c r="G31" s="108" t="s">
        <v>937</v>
      </c>
      <c r="H31" s="66"/>
      <c r="I31" s="149" t="s">
        <v>934</v>
      </c>
    </row>
    <row r="32" spans="2:9" ht="79.5" customHeight="1" x14ac:dyDescent="0.2">
      <c r="B32" s="1"/>
      <c r="C32" s="151" t="s">
        <v>950</v>
      </c>
      <c r="D32" s="22" t="s">
        <v>746</v>
      </c>
      <c r="E32" s="108"/>
      <c r="F32" s="24"/>
      <c r="G32" s="108" t="s">
        <v>936</v>
      </c>
      <c r="H32" s="66"/>
      <c r="I32" s="147"/>
    </row>
    <row r="33" spans="2:9" ht="78.75" customHeight="1" x14ac:dyDescent="0.2">
      <c r="B33" s="107"/>
      <c r="C33" s="299" t="s">
        <v>951</v>
      </c>
      <c r="D33" s="104" t="s">
        <v>745</v>
      </c>
      <c r="E33" s="112"/>
      <c r="F33" s="106"/>
      <c r="G33" s="105" t="s">
        <v>534</v>
      </c>
      <c r="H33" s="66"/>
      <c r="I33" s="147" t="s">
        <v>938</v>
      </c>
    </row>
    <row r="34" spans="2:9" ht="78.75" customHeight="1" x14ac:dyDescent="0.2">
      <c r="C34" s="153" t="s">
        <v>952</v>
      </c>
      <c r="D34" s="66" t="s">
        <v>746</v>
      </c>
      <c r="E34" s="146" t="s">
        <v>943</v>
      </c>
      <c r="F34" s="147"/>
      <c r="G34" s="147" t="s">
        <v>940</v>
      </c>
      <c r="H34" s="147"/>
      <c r="I34" s="147"/>
    </row>
    <row r="35" spans="2:9" ht="78.75" customHeight="1" x14ac:dyDescent="0.2">
      <c r="C35" s="153" t="s">
        <v>953</v>
      </c>
      <c r="D35" s="66" t="s">
        <v>745</v>
      </c>
      <c r="E35" s="147" t="s">
        <v>942</v>
      </c>
      <c r="F35" s="147"/>
      <c r="G35" s="291" t="s">
        <v>944</v>
      </c>
      <c r="H35" s="147"/>
      <c r="I35" s="147"/>
    </row>
    <row r="36" spans="2:9" ht="78.75" customHeight="1" x14ac:dyDescent="0.2">
      <c r="C36" s="153" t="s">
        <v>954</v>
      </c>
      <c r="D36" s="66" t="s">
        <v>745</v>
      </c>
      <c r="E36" s="146" t="s">
        <v>946</v>
      </c>
      <c r="F36" s="147"/>
      <c r="G36" s="291" t="s">
        <v>947</v>
      </c>
      <c r="H36" s="66"/>
      <c r="I36" s="147"/>
    </row>
    <row r="37" spans="2:9" ht="20.100000000000001" customHeight="1" x14ac:dyDescent="0.25">
      <c r="C37" s="80"/>
      <c r="D37" s="66"/>
      <c r="E37" s="146"/>
      <c r="F37" s="147"/>
      <c r="G37" s="94"/>
      <c r="H37" s="145"/>
      <c r="I37" s="145"/>
    </row>
    <row r="38" spans="2:9" ht="51.75" customHeight="1" x14ac:dyDescent="0.2">
      <c r="C38" s="496" t="s">
        <v>935</v>
      </c>
      <c r="D38" s="496"/>
      <c r="E38" s="496"/>
      <c r="F38" s="496"/>
      <c r="G38" s="496"/>
      <c r="H38" s="496"/>
      <c r="I38" s="166"/>
    </row>
    <row r="39" spans="2:9" ht="45.75" customHeight="1" x14ac:dyDescent="0.2">
      <c r="C39" s="496" t="s">
        <v>939</v>
      </c>
      <c r="D39" s="496"/>
      <c r="E39" s="496"/>
      <c r="F39" s="496"/>
      <c r="G39" s="496"/>
      <c r="H39" s="496"/>
    </row>
  </sheetData>
  <mergeCells count="22">
    <mergeCell ref="C16:D16"/>
    <mergeCell ref="G16:H16"/>
    <mergeCell ref="B10:D10"/>
    <mergeCell ref="F10:H10"/>
    <mergeCell ref="C11:D11"/>
    <mergeCell ref="G11:H11"/>
    <mergeCell ref="C12:D12"/>
    <mergeCell ref="G12:H12"/>
    <mergeCell ref="C13:D13"/>
    <mergeCell ref="G13:H13"/>
    <mergeCell ref="C14:D14"/>
    <mergeCell ref="C15:D15"/>
    <mergeCell ref="G15:H15"/>
    <mergeCell ref="B27:H27"/>
    <mergeCell ref="C38:H38"/>
    <mergeCell ref="C39:H39"/>
    <mergeCell ref="B21:H21"/>
    <mergeCell ref="B22:H22"/>
    <mergeCell ref="B23:H23"/>
    <mergeCell ref="B24:H24"/>
    <mergeCell ref="B25:H25"/>
    <mergeCell ref="B26:H26"/>
  </mergeCells>
  <pageMargins left="0.7" right="0.7" top="0.75" bottom="0.75" header="0.3" footer="0.3"/>
  <pageSetup orientation="portrait" r:id="rId1"/>
  <drawing r:id="rId2"/>
  <tableParts count="1">
    <tablePart r:id="rId3"/>
  </tablePart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DD943B-AC10-4CFD-A1DA-A26B88E85D5D}">
  <dimension ref="B1:I37"/>
  <sheetViews>
    <sheetView workbookViewId="0">
      <selection activeCell="B1" sqref="B1"/>
    </sheetView>
  </sheetViews>
  <sheetFormatPr defaultRowHeight="78.75" customHeight="1" x14ac:dyDescent="0.2"/>
  <cols>
    <col min="1" max="1" width="9.125" customWidth="1"/>
    <col min="2" max="2" width="19.5" customWidth="1"/>
    <col min="3" max="3" width="19.625" customWidth="1"/>
    <col min="4" max="4" width="19.75" customWidth="1"/>
    <col min="5" max="5" width="14.625" customWidth="1"/>
    <col min="6" max="6" width="19.5" customWidth="1"/>
    <col min="7" max="8" width="19.625" customWidth="1"/>
    <col min="9" max="9" width="15.875" customWidth="1"/>
    <col min="10" max="10" width="10.125" customWidth="1"/>
    <col min="11" max="11" width="9.625" customWidth="1"/>
  </cols>
  <sheetData>
    <row r="1" spans="2:8" ht="62.25" customHeight="1" x14ac:dyDescent="0.75">
      <c r="B1" s="17" t="s">
        <v>31</v>
      </c>
      <c r="C1" s="13"/>
      <c r="D1" s="13"/>
      <c r="E1" s="128" t="s">
        <v>118</v>
      </c>
    </row>
    <row r="2" spans="2:8" ht="57" customHeight="1" x14ac:dyDescent="0.2">
      <c r="B2" s="14" t="s">
        <v>5</v>
      </c>
      <c r="C2" s="15"/>
      <c r="D2" s="15"/>
      <c r="E2" s="18"/>
      <c r="F2" s="18"/>
      <c r="G2" s="18"/>
      <c r="H2" s="18"/>
    </row>
    <row r="3" spans="2:8" ht="14.25" customHeight="1" x14ac:dyDescent="0.2"/>
    <row r="4" spans="2:8" ht="15" customHeight="1" x14ac:dyDescent="0.2"/>
    <row r="5" spans="2:8" ht="20.25" customHeight="1" x14ac:dyDescent="0.3">
      <c r="B5" s="16" t="s">
        <v>6</v>
      </c>
      <c r="F5" s="16" t="s">
        <v>7</v>
      </c>
    </row>
    <row r="6" spans="2:8" ht="15.75" customHeight="1" x14ac:dyDescent="0.2"/>
    <row r="7" spans="2:8" ht="15.75" customHeight="1" x14ac:dyDescent="0.2"/>
    <row r="8" spans="2:8" ht="36.75" customHeight="1" x14ac:dyDescent="0.2"/>
    <row r="9" spans="2:8" ht="15" customHeight="1" x14ac:dyDescent="0.2"/>
    <row r="10" spans="2:8" ht="42" customHeight="1" x14ac:dyDescent="0.2">
      <c r="B10" s="889" t="str">
        <f>"Father: " &amp; 'Family Tree'!R191</f>
        <v>Father: James Knox                                                                                                                                                  Bap: Jun 19, 1720</v>
      </c>
      <c r="C10" s="890"/>
      <c r="D10" s="891"/>
      <c r="F10" s="889" t="str">
        <f>"Mother: "&amp;'Family Tree'!R203</f>
        <v>Mother: Isobel Greig or Grig                                                                  B Jun 27, 1722 or 1723</v>
      </c>
      <c r="G10" s="890"/>
      <c r="H10" s="891"/>
    </row>
    <row r="11" spans="2:8" ht="20.25" customHeight="1" x14ac:dyDescent="0.25">
      <c r="B11" s="6"/>
      <c r="C11" s="550" t="s">
        <v>2</v>
      </c>
      <c r="D11" s="551"/>
      <c r="F11" s="6"/>
      <c r="G11" s="550" t="s">
        <v>2</v>
      </c>
      <c r="H11" s="551"/>
    </row>
    <row r="12" spans="2:8" ht="20.25" customHeight="1" x14ac:dyDescent="0.25">
      <c r="B12" s="6"/>
      <c r="C12" s="552" t="s">
        <v>1909</v>
      </c>
      <c r="D12" s="553"/>
      <c r="F12" s="10"/>
      <c r="G12" s="683" t="s">
        <v>1910</v>
      </c>
      <c r="H12" s="684"/>
    </row>
    <row r="13" spans="2:8" ht="20.25" customHeight="1" x14ac:dyDescent="0.2">
      <c r="B13" s="6"/>
      <c r="C13" s="562" t="s">
        <v>1911</v>
      </c>
      <c r="D13" s="563"/>
      <c r="F13" s="10"/>
      <c r="G13" s="562"/>
      <c r="H13" s="563"/>
    </row>
    <row r="14" spans="2:8" ht="18" customHeight="1" x14ac:dyDescent="0.25">
      <c r="B14" s="6"/>
      <c r="C14" s="550" t="s">
        <v>3</v>
      </c>
      <c r="D14" s="551"/>
      <c r="F14" s="10"/>
      <c r="G14" s="64" t="s">
        <v>3</v>
      </c>
      <c r="H14" s="65"/>
    </row>
    <row r="15" spans="2:8" ht="20.25" customHeight="1" x14ac:dyDescent="0.25">
      <c r="B15" s="6"/>
      <c r="C15" s="565"/>
      <c r="D15" s="566"/>
      <c r="F15" s="6"/>
      <c r="G15" s="683" t="s">
        <v>1912</v>
      </c>
      <c r="H15" s="684"/>
    </row>
    <row r="16" spans="2:8" ht="20.25" customHeight="1" x14ac:dyDescent="0.2">
      <c r="B16" s="6"/>
      <c r="C16" s="554"/>
      <c r="D16" s="555"/>
      <c r="F16" s="6"/>
      <c r="G16" s="554"/>
      <c r="H16" s="555"/>
    </row>
    <row r="17" spans="2:9" ht="5.25" customHeight="1" x14ac:dyDescent="0.2">
      <c r="B17" s="7"/>
      <c r="C17" s="8"/>
      <c r="D17" s="9"/>
      <c r="F17" s="7"/>
      <c r="G17" s="8"/>
      <c r="H17" s="11"/>
    </row>
    <row r="18" spans="2:9" ht="12" customHeight="1" x14ac:dyDescent="0.2"/>
    <row r="19" spans="2:9" ht="9" customHeight="1" x14ac:dyDescent="0.2">
      <c r="B19" s="5"/>
      <c r="C19" s="5"/>
      <c r="D19" s="5"/>
      <c r="F19" s="5"/>
      <c r="G19" s="5"/>
      <c r="H19" s="5"/>
    </row>
    <row r="20" spans="2:9" ht="27" customHeight="1" x14ac:dyDescent="0.25">
      <c r="B20" s="2" t="s">
        <v>4</v>
      </c>
      <c r="C20" s="3"/>
      <c r="D20" s="3"/>
      <c r="E20" s="3"/>
      <c r="F20" s="3"/>
      <c r="G20" s="3"/>
      <c r="H20" s="4"/>
    </row>
    <row r="21" spans="2:9" ht="34.5" customHeight="1" x14ac:dyDescent="0.25">
      <c r="B21" s="740" t="s">
        <v>1913</v>
      </c>
      <c r="C21" s="741"/>
      <c r="D21" s="741"/>
      <c r="E21" s="741"/>
      <c r="F21" s="741"/>
      <c r="G21" s="741"/>
      <c r="H21" s="742"/>
      <c r="I21" s="1"/>
    </row>
    <row r="22" spans="2:9" ht="18.75" customHeight="1" x14ac:dyDescent="0.2">
      <c r="B22" s="912"/>
      <c r="C22" s="913"/>
      <c r="D22" s="913"/>
      <c r="E22" s="913"/>
      <c r="F22" s="913"/>
      <c r="G22" s="913"/>
      <c r="H22" s="914"/>
    </row>
    <row r="23" spans="2:9" ht="18.75" customHeight="1" x14ac:dyDescent="0.2">
      <c r="B23" s="886" t="s">
        <v>1922</v>
      </c>
      <c r="C23" s="887"/>
      <c r="D23" s="887"/>
      <c r="E23" s="887"/>
      <c r="F23" s="887"/>
      <c r="G23" s="887"/>
      <c r="H23" s="888"/>
    </row>
    <row r="24" spans="2:9" ht="5.25" customHeight="1" x14ac:dyDescent="0.2">
      <c r="B24" s="608"/>
      <c r="C24" s="609"/>
      <c r="D24" s="609"/>
      <c r="E24" s="609"/>
      <c r="F24" s="609"/>
      <c r="G24" s="609"/>
      <c r="H24" s="610"/>
    </row>
    <row r="25" spans="2:9" ht="13.5" customHeight="1" x14ac:dyDescent="0.2"/>
    <row r="26" spans="2:9" ht="27" customHeight="1" x14ac:dyDescent="0.2">
      <c r="B26" s="19" t="s">
        <v>8</v>
      </c>
      <c r="C26" s="19" t="s">
        <v>9</v>
      </c>
      <c r="D26" s="20" t="s">
        <v>10</v>
      </c>
      <c r="E26" s="21" t="s">
        <v>2</v>
      </c>
      <c r="F26" s="21" t="s">
        <v>11</v>
      </c>
      <c r="G26" s="21" t="s">
        <v>3</v>
      </c>
      <c r="H26" s="21" t="s">
        <v>12</v>
      </c>
      <c r="I26" s="21" t="s">
        <v>117</v>
      </c>
    </row>
    <row r="27" spans="2:9" ht="79.5" customHeight="1" x14ac:dyDescent="0.2">
      <c r="B27" s="1"/>
      <c r="C27" s="151" t="s">
        <v>1923</v>
      </c>
      <c r="D27" s="22" t="s">
        <v>746</v>
      </c>
      <c r="E27" s="24" t="s">
        <v>1914</v>
      </c>
      <c r="F27" s="24" t="s">
        <v>1915</v>
      </c>
      <c r="G27" s="298"/>
      <c r="H27" s="24"/>
      <c r="I27" s="66"/>
    </row>
    <row r="28" spans="2:9" ht="79.5" customHeight="1" x14ac:dyDescent="0.2">
      <c r="B28" s="1"/>
      <c r="C28" s="151" t="s">
        <v>1924</v>
      </c>
      <c r="D28" s="22" t="s">
        <v>745</v>
      </c>
      <c r="E28" s="108" t="s">
        <v>1916</v>
      </c>
      <c r="F28" s="24" t="s">
        <v>459</v>
      </c>
      <c r="G28" s="108"/>
      <c r="H28" s="66"/>
      <c r="I28" s="149"/>
    </row>
    <row r="29" spans="2:9" ht="79.5" customHeight="1" x14ac:dyDescent="0.2">
      <c r="B29" s="1"/>
      <c r="C29" s="151" t="s">
        <v>1925</v>
      </c>
      <c r="D29" s="22" t="s">
        <v>746</v>
      </c>
      <c r="E29" s="108" t="s">
        <v>1918</v>
      </c>
      <c r="F29" s="24" t="s">
        <v>459</v>
      </c>
      <c r="G29" s="108"/>
      <c r="H29" s="66"/>
      <c r="I29" s="147"/>
    </row>
    <row r="30" spans="2:9" ht="78.75" customHeight="1" x14ac:dyDescent="0.2">
      <c r="B30" s="107"/>
      <c r="C30" s="299" t="s">
        <v>1926</v>
      </c>
      <c r="D30" s="104" t="s">
        <v>745</v>
      </c>
      <c r="E30" s="112" t="s">
        <v>1917</v>
      </c>
      <c r="F30" s="106" t="s">
        <v>459</v>
      </c>
      <c r="G30" s="105" t="s">
        <v>1919</v>
      </c>
      <c r="H30" s="147" t="s">
        <v>459</v>
      </c>
      <c r="I30" s="147"/>
    </row>
    <row r="31" spans="2:9" ht="78.75" customHeight="1" x14ac:dyDescent="0.2">
      <c r="C31" s="153" t="s">
        <v>1927</v>
      </c>
      <c r="D31" s="66" t="s">
        <v>746</v>
      </c>
      <c r="E31" s="146" t="s">
        <v>1920</v>
      </c>
      <c r="F31" s="147" t="s">
        <v>459</v>
      </c>
      <c r="G31" s="147" t="s">
        <v>1921</v>
      </c>
      <c r="H31" s="147"/>
      <c r="I31" s="147"/>
    </row>
    <row r="32" spans="2:9" ht="20.100000000000001" customHeight="1" x14ac:dyDescent="0.25">
      <c r="C32" s="80"/>
      <c r="D32" s="66"/>
      <c r="E32" s="146"/>
      <c r="F32" s="147"/>
      <c r="G32" s="94"/>
      <c r="H32" s="145"/>
      <c r="I32" s="145"/>
    </row>
    <row r="33" spans="3:9" ht="35.25" customHeight="1" x14ac:dyDescent="0.2">
      <c r="C33" s="496" t="s">
        <v>1928</v>
      </c>
      <c r="D33" s="496"/>
      <c r="E33" s="496"/>
      <c r="F33" s="496"/>
      <c r="G33" s="496"/>
      <c r="H33" s="496"/>
      <c r="I33" s="166"/>
    </row>
    <row r="34" spans="3:9" ht="45.75" customHeight="1" x14ac:dyDescent="0.2">
      <c r="C34" s="496" t="s">
        <v>1929</v>
      </c>
      <c r="D34" s="496"/>
      <c r="E34" s="496"/>
      <c r="F34" s="496"/>
      <c r="G34" s="496"/>
      <c r="H34" s="496"/>
    </row>
    <row r="35" spans="3:9" ht="36" customHeight="1" x14ac:dyDescent="0.2">
      <c r="C35" s="496" t="s">
        <v>1930</v>
      </c>
      <c r="D35" s="496"/>
      <c r="E35" s="496"/>
      <c r="F35" s="496"/>
      <c r="G35" s="496"/>
      <c r="H35" s="496"/>
    </row>
    <row r="36" spans="3:9" ht="33.75" customHeight="1" x14ac:dyDescent="0.2">
      <c r="C36" s="496" t="s">
        <v>1931</v>
      </c>
      <c r="D36" s="496"/>
      <c r="E36" s="496"/>
      <c r="F36" s="496"/>
      <c r="G36" s="496"/>
      <c r="H36" s="496"/>
    </row>
    <row r="37" spans="3:9" ht="26.25" customHeight="1" x14ac:dyDescent="0.2">
      <c r="C37" s="496" t="s">
        <v>1932</v>
      </c>
      <c r="D37" s="496"/>
      <c r="E37" s="496"/>
      <c r="F37" s="496"/>
      <c r="G37" s="496"/>
      <c r="H37" s="496"/>
    </row>
  </sheetData>
  <mergeCells count="22">
    <mergeCell ref="B10:D10"/>
    <mergeCell ref="F10:H10"/>
    <mergeCell ref="C11:D11"/>
    <mergeCell ref="G11:H11"/>
    <mergeCell ref="C12:D12"/>
    <mergeCell ref="G12:H12"/>
    <mergeCell ref="C37:H37"/>
    <mergeCell ref="B21:H21"/>
    <mergeCell ref="B22:H22"/>
    <mergeCell ref="B23:H23"/>
    <mergeCell ref="C13:D13"/>
    <mergeCell ref="G13:H13"/>
    <mergeCell ref="C14:D14"/>
    <mergeCell ref="C15:D15"/>
    <mergeCell ref="G15:H15"/>
    <mergeCell ref="C16:D16"/>
    <mergeCell ref="G16:H16"/>
    <mergeCell ref="B24:H24"/>
    <mergeCell ref="C33:H33"/>
    <mergeCell ref="C34:H34"/>
    <mergeCell ref="C35:H35"/>
    <mergeCell ref="C36:H36"/>
  </mergeCells>
  <pageMargins left="0.7" right="0.7" top="0.75" bottom="0.75" header="0.3" footer="0.3"/>
  <pageSetup orientation="portrait"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5"/>
    <pageSetUpPr fitToPage="1"/>
  </sheetPr>
  <dimension ref="B1:I49"/>
  <sheetViews>
    <sheetView showGridLines="0" zoomScale="90" zoomScaleNormal="90" workbookViewId="0">
      <selection activeCell="K6" sqref="K6"/>
    </sheetView>
  </sheetViews>
  <sheetFormatPr defaultRowHeight="78.75" customHeight="1" x14ac:dyDescent="0.2"/>
  <cols>
    <col min="1" max="1" width="9.125" customWidth="1"/>
    <col min="2" max="2" width="19.5" customWidth="1"/>
    <col min="3" max="3" width="19.625" customWidth="1"/>
    <col min="4" max="4" width="19.75" customWidth="1"/>
    <col min="5" max="5" width="14.625" customWidth="1"/>
    <col min="6" max="6" width="19.5" customWidth="1"/>
    <col min="7" max="8" width="19.625" customWidth="1"/>
    <col min="9" max="9" width="9.125" customWidth="1"/>
    <col min="10" max="10" width="10.125" customWidth="1"/>
    <col min="11" max="11" width="9.625" customWidth="1"/>
  </cols>
  <sheetData>
    <row r="1" spans="2:8" ht="62.25" customHeight="1" x14ac:dyDescent="0.75">
      <c r="B1" s="17" t="s">
        <v>31</v>
      </c>
      <c r="C1" s="13"/>
      <c r="D1" s="13"/>
      <c r="E1" s="128" t="s">
        <v>118</v>
      </c>
    </row>
    <row r="2" spans="2:8" ht="57" customHeight="1" x14ac:dyDescent="0.2">
      <c r="B2" s="14" t="s">
        <v>5</v>
      </c>
      <c r="C2" s="15"/>
      <c r="D2" s="15"/>
      <c r="E2" s="18"/>
      <c r="F2" s="18"/>
      <c r="G2" s="18"/>
      <c r="H2" s="18"/>
    </row>
    <row r="3" spans="2:8" ht="14.25" customHeight="1" x14ac:dyDescent="0.2"/>
    <row r="4" spans="2:8" ht="15" customHeight="1" x14ac:dyDescent="0.2"/>
    <row r="5" spans="2:8" ht="20.25" customHeight="1" x14ac:dyDescent="0.3">
      <c r="B5" s="16" t="s">
        <v>6</v>
      </c>
      <c r="F5" s="16" t="s">
        <v>7</v>
      </c>
    </row>
    <row r="6" spans="2:8" ht="15.75" customHeight="1" x14ac:dyDescent="0.2"/>
    <row r="7" spans="2:8" ht="15.75" customHeight="1" x14ac:dyDescent="0.2"/>
    <row r="8" spans="2:8" ht="46.5" customHeight="1" x14ac:dyDescent="0.2"/>
    <row r="9" spans="2:8" ht="15" customHeight="1" x14ac:dyDescent="0.2"/>
    <row r="10" spans="2:8" ht="42" customHeight="1" x14ac:dyDescent="0.2">
      <c r="B10" s="540" t="str">
        <f>"Father: "&amp;MGrandfather</f>
        <v>Father: David Magee                                                                    B June 3, 1890 - D May 9, 1963</v>
      </c>
      <c r="C10" s="541"/>
      <c r="D10" s="542"/>
      <c r="F10" s="540" t="str">
        <f>"Mother: "&amp;MGrandmother</f>
        <v>Mother: Gladys Elizabeth Louisia Murray                                                                           B Sept 27, 1896 - D March 13, 1997</v>
      </c>
      <c r="G10" s="541"/>
      <c r="H10" s="542"/>
    </row>
    <row r="11" spans="2:8" ht="20.25" customHeight="1" x14ac:dyDescent="0.25">
      <c r="B11" s="6"/>
      <c r="C11" s="550" t="s">
        <v>2</v>
      </c>
      <c r="D11" s="551"/>
      <c r="F11" s="6"/>
      <c r="G11" s="550" t="s">
        <v>2</v>
      </c>
      <c r="H11" s="551"/>
    </row>
    <row r="12" spans="2:8" ht="20.25" customHeight="1" x14ac:dyDescent="0.25">
      <c r="B12" s="6"/>
      <c r="C12" s="552" t="s">
        <v>132</v>
      </c>
      <c r="D12" s="553"/>
      <c r="F12" s="10"/>
      <c r="G12" s="552" t="s">
        <v>396</v>
      </c>
      <c r="H12" s="553"/>
    </row>
    <row r="13" spans="2:8" ht="36" customHeight="1" x14ac:dyDescent="0.2">
      <c r="B13" s="6"/>
      <c r="C13" s="588" t="s">
        <v>1362</v>
      </c>
      <c r="D13" s="589"/>
      <c r="F13" s="10"/>
      <c r="G13" s="562" t="s">
        <v>64</v>
      </c>
      <c r="H13" s="563"/>
    </row>
    <row r="14" spans="2:8" ht="18" customHeight="1" x14ac:dyDescent="0.25">
      <c r="B14" s="6"/>
      <c r="C14" s="550" t="s">
        <v>3</v>
      </c>
      <c r="D14" s="551"/>
      <c r="F14" s="10"/>
      <c r="G14" s="64" t="s">
        <v>3</v>
      </c>
      <c r="H14" s="65"/>
    </row>
    <row r="15" spans="2:8" ht="20.25" customHeight="1" x14ac:dyDescent="0.25">
      <c r="B15" s="6"/>
      <c r="C15" s="565" t="s">
        <v>134</v>
      </c>
      <c r="D15" s="566"/>
      <c r="F15" s="6"/>
      <c r="G15" s="552" t="s">
        <v>1290</v>
      </c>
      <c r="H15" s="553"/>
    </row>
    <row r="16" spans="2:8" ht="20.25" customHeight="1" x14ac:dyDescent="0.2">
      <c r="B16" s="6"/>
      <c r="C16" s="554" t="s">
        <v>82</v>
      </c>
      <c r="D16" s="555"/>
      <c r="F16" s="6"/>
      <c r="G16" s="554" t="s">
        <v>64</v>
      </c>
      <c r="H16" s="555"/>
    </row>
    <row r="17" spans="2:9" ht="5.25" customHeight="1" x14ac:dyDescent="0.2">
      <c r="B17" s="7"/>
      <c r="C17" s="8"/>
      <c r="D17" s="9"/>
      <c r="F17" s="7"/>
      <c r="G17" s="8"/>
      <c r="H17" s="11"/>
    </row>
    <row r="18" spans="2:9" ht="12" customHeight="1" x14ac:dyDescent="0.2"/>
    <row r="19" spans="2:9" ht="9" customHeight="1" x14ac:dyDescent="0.2">
      <c r="B19" s="5"/>
      <c r="C19" s="5"/>
      <c r="D19" s="5"/>
      <c r="E19" s="5"/>
      <c r="F19" s="5"/>
      <c r="G19" s="5"/>
      <c r="H19" s="5"/>
    </row>
    <row r="20" spans="2:9" ht="27" customHeight="1" x14ac:dyDescent="0.25">
      <c r="B20" s="198" t="s">
        <v>4</v>
      </c>
      <c r="C20" s="199"/>
      <c r="D20" s="199"/>
      <c r="E20" s="199"/>
      <c r="F20" s="199"/>
      <c r="G20" s="199"/>
      <c r="H20" s="201"/>
    </row>
    <row r="21" spans="2:9" ht="20.100000000000001" customHeight="1" x14ac:dyDescent="0.25">
      <c r="B21" s="305"/>
      <c r="C21" s="5"/>
      <c r="D21" s="5"/>
      <c r="E21" s="5"/>
      <c r="F21" s="5"/>
      <c r="G21" s="5"/>
      <c r="H21" s="306"/>
    </row>
    <row r="22" spans="2:9" ht="51" customHeight="1" x14ac:dyDescent="0.2">
      <c r="B22" s="582" t="s">
        <v>1364</v>
      </c>
      <c r="C22" s="583"/>
      <c r="D22" s="583"/>
      <c r="E22" s="583"/>
      <c r="F22" s="583"/>
      <c r="G22" s="583"/>
      <c r="H22" s="584"/>
    </row>
    <row r="23" spans="2:9" ht="125.25" customHeight="1" x14ac:dyDescent="0.2">
      <c r="B23" s="582" t="s">
        <v>1034</v>
      </c>
      <c r="C23" s="583"/>
      <c r="D23" s="583"/>
      <c r="E23" s="583"/>
      <c r="F23" s="583"/>
      <c r="G23" s="583"/>
      <c r="H23" s="584"/>
    </row>
    <row r="24" spans="2:9" ht="102" customHeight="1" x14ac:dyDescent="0.2">
      <c r="B24" s="585" t="s">
        <v>1035</v>
      </c>
      <c r="C24" s="586"/>
      <c r="D24" s="586"/>
      <c r="E24" s="586"/>
      <c r="F24" s="586"/>
      <c r="G24" s="586"/>
      <c r="H24" s="587"/>
    </row>
    <row r="25" spans="2:9" ht="94.5" customHeight="1" x14ac:dyDescent="0.2">
      <c r="B25" s="578" t="s">
        <v>1064</v>
      </c>
      <c r="C25" s="576"/>
      <c r="D25" s="576"/>
      <c r="E25" s="576"/>
      <c r="F25" s="576"/>
      <c r="G25" s="576"/>
      <c r="H25" s="577"/>
    </row>
    <row r="26" spans="2:9" ht="41.25" customHeight="1" x14ac:dyDescent="0.2">
      <c r="B26" s="578" t="s">
        <v>1055</v>
      </c>
      <c r="C26" s="576"/>
      <c r="D26" s="576"/>
      <c r="E26" s="576"/>
      <c r="F26" s="576"/>
      <c r="G26" s="576"/>
      <c r="H26" s="577"/>
    </row>
    <row r="27" spans="2:9" ht="60.75" customHeight="1" x14ac:dyDescent="0.2">
      <c r="B27" s="578" t="s">
        <v>1032</v>
      </c>
      <c r="C27" s="576"/>
      <c r="D27" s="576"/>
      <c r="E27" s="576"/>
      <c r="F27" s="576"/>
      <c r="G27" s="576"/>
      <c r="H27" s="577"/>
    </row>
    <row r="28" spans="2:9" ht="79.5" customHeight="1" x14ac:dyDescent="0.2">
      <c r="B28" s="578" t="s">
        <v>1036</v>
      </c>
      <c r="C28" s="576"/>
      <c r="D28" s="576"/>
      <c r="E28" s="576"/>
      <c r="F28" s="576"/>
      <c r="G28" s="576"/>
      <c r="H28" s="577"/>
    </row>
    <row r="29" spans="2:9" ht="60" customHeight="1" x14ac:dyDescent="0.2">
      <c r="B29" s="578" t="s">
        <v>1060</v>
      </c>
      <c r="C29" s="576"/>
      <c r="D29" s="576"/>
      <c r="E29" s="576"/>
      <c r="F29" s="576"/>
      <c r="G29" s="576"/>
      <c r="H29" s="577"/>
      <c r="I29" s="1"/>
    </row>
    <row r="30" spans="2:9" ht="133.5" customHeight="1" x14ac:dyDescent="0.2">
      <c r="B30" s="578" t="s">
        <v>2057</v>
      </c>
      <c r="C30" s="576"/>
      <c r="D30" s="576"/>
      <c r="E30" s="576"/>
      <c r="F30" s="576"/>
      <c r="G30" s="576"/>
      <c r="H30" s="577"/>
    </row>
    <row r="31" spans="2:9" ht="66.75" customHeight="1" x14ac:dyDescent="0.2">
      <c r="B31" s="575" t="s">
        <v>1056</v>
      </c>
      <c r="C31" s="576"/>
      <c r="D31" s="576"/>
      <c r="E31" s="576"/>
      <c r="F31" s="576"/>
      <c r="G31" s="576"/>
      <c r="H31" s="577"/>
    </row>
    <row r="32" spans="2:9" ht="90" customHeight="1" x14ac:dyDescent="0.2">
      <c r="B32" s="579" t="s">
        <v>1033</v>
      </c>
      <c r="C32" s="580"/>
      <c r="D32" s="580"/>
      <c r="E32" s="580"/>
      <c r="F32" s="580"/>
      <c r="G32" s="580"/>
      <c r="H32" s="581"/>
    </row>
    <row r="33" spans="2:8" ht="59.25" customHeight="1" x14ac:dyDescent="0.2">
      <c r="B33" s="572" t="s">
        <v>1037</v>
      </c>
      <c r="C33" s="573"/>
      <c r="D33" s="573"/>
      <c r="E33" s="573"/>
      <c r="F33" s="573"/>
      <c r="G33" s="573"/>
      <c r="H33" s="574"/>
    </row>
    <row r="34" spans="2:8" ht="59.25" customHeight="1" x14ac:dyDescent="0.2">
      <c r="B34" s="572" t="s">
        <v>1038</v>
      </c>
      <c r="C34" s="583"/>
      <c r="D34" s="583"/>
      <c r="E34" s="583"/>
      <c r="F34" s="583"/>
      <c r="G34" s="583"/>
      <c r="H34" s="584"/>
    </row>
    <row r="35" spans="2:8" ht="45" customHeight="1" x14ac:dyDescent="0.2">
      <c r="B35" s="592" t="s">
        <v>1051</v>
      </c>
      <c r="C35" s="583"/>
      <c r="D35" s="583"/>
      <c r="E35" s="583"/>
      <c r="F35" s="583"/>
      <c r="G35" s="583"/>
      <c r="H35" s="584"/>
    </row>
    <row r="36" spans="2:8" ht="45" customHeight="1" x14ac:dyDescent="0.2">
      <c r="B36" s="596" t="s">
        <v>1363</v>
      </c>
      <c r="C36" s="597"/>
      <c r="D36" s="597"/>
      <c r="E36" s="597"/>
      <c r="F36" s="597"/>
      <c r="G36" s="597"/>
      <c r="H36" s="598"/>
    </row>
    <row r="37" spans="2:8" ht="18.75" customHeight="1" x14ac:dyDescent="0.2">
      <c r="B37" s="593"/>
      <c r="C37" s="594"/>
      <c r="D37" s="594"/>
      <c r="E37" s="594"/>
      <c r="F37" s="594"/>
      <c r="G37" s="594"/>
      <c r="H37" s="595"/>
    </row>
    <row r="38" spans="2:8" ht="36" customHeight="1" x14ac:dyDescent="0.25">
      <c r="B38" s="599" t="s">
        <v>1291</v>
      </c>
      <c r="C38" s="600"/>
      <c r="D38" s="600"/>
      <c r="E38" s="600"/>
      <c r="F38" s="600"/>
      <c r="G38" s="600"/>
      <c r="H38" s="601"/>
    </row>
    <row r="39" spans="2:8" ht="18.75" customHeight="1" x14ac:dyDescent="0.2">
      <c r="B39" s="593"/>
      <c r="C39" s="594"/>
      <c r="D39" s="594"/>
      <c r="E39" s="594"/>
      <c r="F39" s="594"/>
      <c r="G39" s="594"/>
      <c r="H39" s="595"/>
    </row>
    <row r="40" spans="2:8" ht="18.75" customHeight="1" x14ac:dyDescent="0.2">
      <c r="B40" s="559"/>
      <c r="C40" s="560"/>
      <c r="D40" s="560"/>
      <c r="E40" s="560"/>
      <c r="F40" s="560"/>
      <c r="G40" s="560"/>
      <c r="H40" s="561"/>
    </row>
    <row r="41" spans="2:8" ht="5.25" customHeight="1" x14ac:dyDescent="0.2">
      <c r="B41" s="547"/>
      <c r="C41" s="548"/>
      <c r="D41" s="548"/>
      <c r="E41" s="548"/>
      <c r="F41" s="548"/>
      <c r="G41" s="548"/>
      <c r="H41" s="549"/>
    </row>
    <row r="42" spans="2:8" ht="13.5" customHeight="1" x14ac:dyDescent="0.2"/>
    <row r="43" spans="2:8" ht="27" customHeight="1" x14ac:dyDescent="0.2">
      <c r="B43" s="19" t="s">
        <v>8</v>
      </c>
      <c r="C43" s="19" t="s">
        <v>9</v>
      </c>
      <c r="D43" s="20" t="s">
        <v>10</v>
      </c>
      <c r="E43" s="21" t="s">
        <v>2</v>
      </c>
      <c r="F43" s="21" t="s">
        <v>11</v>
      </c>
      <c r="G43" s="21" t="s">
        <v>3</v>
      </c>
      <c r="H43" s="21" t="s">
        <v>12</v>
      </c>
    </row>
    <row r="44" spans="2:8" ht="79.5" customHeight="1" x14ac:dyDescent="0.2">
      <c r="B44" s="1"/>
      <c r="C44" s="98" t="str">
        <f>Mother</f>
        <v>Helena Isabelle Magee                                                                                                                       B August 8, 1914 - D July 17, 2011</v>
      </c>
      <c r="D44" s="82" t="s">
        <v>1</v>
      </c>
      <c r="E44" s="177" t="s">
        <v>135</v>
      </c>
      <c r="F44" s="80" t="e">
        <f>IF(MotherBirthLoc&lt;&gt;0,MotherBirthLoc,"")</f>
        <v>#REF!</v>
      </c>
      <c r="G44" s="81" t="e">
        <f>IF(MotherDeath&lt;&gt;0,MotherDeath,"")</f>
        <v>#REF!</v>
      </c>
      <c r="H44" s="80" t="e">
        <f>IF(MotherDeathLoc&lt;&gt;0,MotherDeathLoc,"")</f>
        <v>#REF!</v>
      </c>
    </row>
    <row r="45" spans="2:8" ht="79.5" customHeight="1" x14ac:dyDescent="0.2">
      <c r="B45" s="1"/>
      <c r="C45" s="99" t="s">
        <v>2213</v>
      </c>
      <c r="D45" s="82" t="s">
        <v>1</v>
      </c>
      <c r="E45" s="83" t="s">
        <v>267</v>
      </c>
      <c r="F45" s="80" t="e">
        <f>IF(MotherBirthLoc&lt;&gt;0,MotherBirthLoc,"")</f>
        <v>#REF!</v>
      </c>
      <c r="G45" s="83" t="s">
        <v>268</v>
      </c>
      <c r="H45" s="80" t="e">
        <f>IF(MotherDeathLoc&lt;&gt;0,MotherDeathLoc,"")</f>
        <v>#REF!</v>
      </c>
    </row>
    <row r="46" spans="2:8" ht="79.5" customHeight="1" x14ac:dyDescent="0.2">
      <c r="B46" s="88"/>
      <c r="C46" s="100" t="str">
        <f>'Family Tree'!B361</f>
        <v>Vivian Rhonda Magee                                                              B July 18, 1918 - D Oct 7, 2015</v>
      </c>
      <c r="D46" s="84" t="s">
        <v>1</v>
      </c>
      <c r="E46" s="85" t="s">
        <v>269</v>
      </c>
      <c r="F46" s="86" t="e">
        <f>IF(MotherBirthLoc&lt;&gt;0,MotherBirthLoc,"")</f>
        <v>#REF!</v>
      </c>
      <c r="G46" s="87" t="s">
        <v>270</v>
      </c>
      <c r="H46" s="86" t="e">
        <f>IF(MotherDeathLoc&lt;&gt;0,MotherDeathLoc,"")</f>
        <v>#REF!</v>
      </c>
    </row>
    <row r="47" spans="2:8" ht="40.5" customHeight="1" x14ac:dyDescent="0.2"/>
    <row r="48" spans="2:8" ht="40.5" customHeight="1" x14ac:dyDescent="0.2">
      <c r="B48" s="591" t="s">
        <v>2214</v>
      </c>
      <c r="C48" s="591"/>
      <c r="D48" s="591"/>
      <c r="E48" s="591"/>
      <c r="F48" s="591"/>
      <c r="G48" s="591"/>
      <c r="H48" s="591"/>
    </row>
    <row r="49" spans="2:8" ht="38.25" customHeight="1" x14ac:dyDescent="0.2">
      <c r="B49" s="590" t="s">
        <v>2215</v>
      </c>
      <c r="C49" s="590"/>
      <c r="D49" s="590"/>
      <c r="E49" s="590"/>
      <c r="F49" s="590"/>
      <c r="G49" s="590"/>
      <c r="H49" s="590"/>
    </row>
  </sheetData>
  <mergeCells count="35">
    <mergeCell ref="B49:H49"/>
    <mergeCell ref="B48:H48"/>
    <mergeCell ref="B34:H34"/>
    <mergeCell ref="B35:H35"/>
    <mergeCell ref="B41:H41"/>
    <mergeCell ref="B37:H37"/>
    <mergeCell ref="B36:H36"/>
    <mergeCell ref="B39:H39"/>
    <mergeCell ref="B40:H40"/>
    <mergeCell ref="B38:H38"/>
    <mergeCell ref="C12:D12"/>
    <mergeCell ref="G12:H12"/>
    <mergeCell ref="B10:D10"/>
    <mergeCell ref="F10:H10"/>
    <mergeCell ref="C11:D11"/>
    <mergeCell ref="G11:H11"/>
    <mergeCell ref="C13:D13"/>
    <mergeCell ref="G13:H13"/>
    <mergeCell ref="C14:D14"/>
    <mergeCell ref="C15:D15"/>
    <mergeCell ref="G15:H15"/>
    <mergeCell ref="B33:H33"/>
    <mergeCell ref="B31:H31"/>
    <mergeCell ref="C16:D16"/>
    <mergeCell ref="G16:H16"/>
    <mergeCell ref="B25:H25"/>
    <mergeCell ref="B30:H30"/>
    <mergeCell ref="B32:H32"/>
    <mergeCell ref="B27:H27"/>
    <mergeCell ref="B26:H26"/>
    <mergeCell ref="B28:H28"/>
    <mergeCell ref="B29:H29"/>
    <mergeCell ref="B22:H22"/>
    <mergeCell ref="B23:H23"/>
    <mergeCell ref="B24:H24"/>
  </mergeCells>
  <hyperlinks>
    <hyperlink ref="C44" location="Parents!A1" tooltip="Click to view mother" display="Parents!A1" xr:uid="{00000000-0004-0000-0600-000000000000}"/>
  </hyperlinks>
  <printOptions horizontalCentered="1"/>
  <pageMargins left="0.45" right="0.45" top="0.5" bottom="0.5" header="0.3" footer="0.3"/>
  <pageSetup scale="78" fitToHeight="0" orientation="landscape" r:id="rId1"/>
  <drawing r:id="rId2"/>
  <picture r:id="rId3"/>
  <tableParts count="1">
    <tablePart r:id="rId4"/>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6"/>
    <pageSetUpPr fitToPage="1"/>
  </sheetPr>
  <dimension ref="B1:I82"/>
  <sheetViews>
    <sheetView showGridLines="0" zoomScale="90" zoomScaleNormal="90" workbookViewId="0">
      <selection activeCell="B1" sqref="B1"/>
    </sheetView>
  </sheetViews>
  <sheetFormatPr defaultRowHeight="78.75" customHeight="1" x14ac:dyDescent="0.2"/>
  <cols>
    <col min="1" max="1" width="9.125" customWidth="1"/>
    <col min="2" max="2" width="19.5" customWidth="1"/>
    <col min="3" max="3" width="19.625" customWidth="1"/>
    <col min="4" max="4" width="19.75" customWidth="1"/>
    <col min="5" max="5" width="14.625" customWidth="1"/>
    <col min="6" max="6" width="19.5" customWidth="1"/>
    <col min="7" max="8" width="19.625" customWidth="1"/>
    <col min="9" max="9" width="36.25" customWidth="1"/>
    <col min="10" max="10" width="10.125" customWidth="1"/>
    <col min="11" max="11" width="9.625" customWidth="1"/>
  </cols>
  <sheetData>
    <row r="1" spans="2:8" ht="62.25" customHeight="1" x14ac:dyDescent="0.75">
      <c r="B1" s="17" t="s">
        <v>31</v>
      </c>
      <c r="C1" s="13"/>
      <c r="D1" s="13"/>
      <c r="E1" s="128" t="s">
        <v>118</v>
      </c>
    </row>
    <row r="2" spans="2:8" ht="57" customHeight="1" x14ac:dyDescent="0.2">
      <c r="B2" s="14" t="s">
        <v>5</v>
      </c>
      <c r="C2" s="15"/>
      <c r="D2" s="15"/>
      <c r="E2" s="18"/>
      <c r="F2" s="18"/>
      <c r="G2" s="18"/>
      <c r="H2" s="18"/>
    </row>
    <row r="3" spans="2:8" ht="14.25" customHeight="1" x14ac:dyDescent="0.2"/>
    <row r="4" spans="2:8" ht="15" customHeight="1" x14ac:dyDescent="0.2"/>
    <row r="5" spans="2:8" ht="20.25" customHeight="1" x14ac:dyDescent="0.3">
      <c r="B5" s="16" t="s">
        <v>6</v>
      </c>
      <c r="F5" s="16" t="s">
        <v>7</v>
      </c>
    </row>
    <row r="6" spans="2:8" ht="15.75" customHeight="1" x14ac:dyDescent="0.2"/>
    <row r="7" spans="2:8" ht="15.75" customHeight="1" x14ac:dyDescent="0.2"/>
    <row r="8" spans="2:8" ht="15.75" customHeight="1" x14ac:dyDescent="0.2"/>
    <row r="9" spans="2:8" ht="50.25" customHeight="1" x14ac:dyDescent="0.2"/>
    <row r="10" spans="2:8" ht="42" customHeight="1" x14ac:dyDescent="0.2">
      <c r="B10" s="602" t="str">
        <f>"Father: "&amp;PGGrandfather1</f>
        <v xml:space="preserve">Father: James Adams Cruickshank                                                                          B June 18, 1831- D Mar 25, 1898                                                </v>
      </c>
      <c r="C10" s="603"/>
      <c r="D10" s="604"/>
      <c r="F10" s="602" t="str">
        <f>"Mother: "&amp;PGGrandmother1</f>
        <v>Mother: Mary Taylor                                                               B Aug 1, 1841 - D June 24, 1911</v>
      </c>
      <c r="G10" s="603"/>
      <c r="H10" s="604"/>
    </row>
    <row r="11" spans="2:8" ht="20.25" customHeight="1" x14ac:dyDescent="0.25">
      <c r="B11" s="6"/>
      <c r="C11" s="550" t="s">
        <v>2</v>
      </c>
      <c r="D11" s="551"/>
      <c r="F11" s="6"/>
      <c r="G11" s="550" t="s">
        <v>2</v>
      </c>
      <c r="H11" s="551"/>
    </row>
    <row r="12" spans="2:8" ht="20.25" customHeight="1" x14ac:dyDescent="0.25">
      <c r="B12" s="6"/>
      <c r="C12" s="552" t="s">
        <v>464</v>
      </c>
      <c r="D12" s="553"/>
      <c r="F12" s="10"/>
      <c r="G12" s="552" t="s">
        <v>1529</v>
      </c>
      <c r="H12" s="553"/>
    </row>
    <row r="13" spans="2:8" ht="20.25" customHeight="1" x14ac:dyDescent="0.2">
      <c r="B13" s="6"/>
      <c r="C13" s="562" t="s">
        <v>448</v>
      </c>
      <c r="D13" s="563"/>
      <c r="F13" s="10"/>
      <c r="G13" s="562" t="s">
        <v>2035</v>
      </c>
      <c r="H13" s="563"/>
    </row>
    <row r="14" spans="2:8" ht="18" customHeight="1" x14ac:dyDescent="0.25">
      <c r="B14" s="6"/>
      <c r="C14" s="550" t="s">
        <v>3</v>
      </c>
      <c r="D14" s="551"/>
      <c r="F14" s="10"/>
      <c r="G14" s="64" t="s">
        <v>3</v>
      </c>
      <c r="H14" s="65"/>
    </row>
    <row r="15" spans="2:8" ht="20.25" customHeight="1" x14ac:dyDescent="0.25">
      <c r="B15" s="6"/>
      <c r="C15" s="565" t="s">
        <v>83</v>
      </c>
      <c r="D15" s="566"/>
      <c r="F15" s="6"/>
      <c r="G15" s="552" t="s">
        <v>84</v>
      </c>
      <c r="H15" s="553"/>
    </row>
    <row r="16" spans="2:8" ht="20.25" customHeight="1" x14ac:dyDescent="0.2">
      <c r="B16" s="6"/>
      <c r="C16" s="554" t="s">
        <v>433</v>
      </c>
      <c r="D16" s="555"/>
      <c r="F16" s="6"/>
      <c r="G16" s="554" t="s">
        <v>2037</v>
      </c>
      <c r="H16" s="555"/>
    </row>
    <row r="17" spans="2:8" ht="5.25" customHeight="1" x14ac:dyDescent="0.2">
      <c r="B17" s="7"/>
      <c r="C17" s="8"/>
      <c r="D17" s="9"/>
      <c r="F17" s="7"/>
      <c r="G17" s="8"/>
      <c r="H17" s="11"/>
    </row>
    <row r="18" spans="2:8" ht="12" customHeight="1" x14ac:dyDescent="0.2"/>
    <row r="19" spans="2:8" ht="9" customHeight="1" x14ac:dyDescent="0.2">
      <c r="B19" s="5"/>
      <c r="C19" s="5"/>
      <c r="D19" s="5"/>
      <c r="E19" s="5"/>
      <c r="F19" s="5"/>
      <c r="G19" s="5"/>
      <c r="H19" s="5"/>
    </row>
    <row r="20" spans="2:8" ht="27" customHeight="1" x14ac:dyDescent="0.25">
      <c r="B20" s="2" t="s">
        <v>4</v>
      </c>
      <c r="C20" s="3"/>
      <c r="D20" s="3"/>
      <c r="E20" s="3"/>
      <c r="F20" s="3"/>
      <c r="G20" s="3"/>
      <c r="H20" s="4"/>
    </row>
    <row r="21" spans="2:8" ht="27" customHeight="1" x14ac:dyDescent="0.2">
      <c r="B21" s="627" t="s">
        <v>2047</v>
      </c>
      <c r="C21" s="626"/>
      <c r="D21" s="626"/>
      <c r="E21" s="626"/>
      <c r="F21" s="626"/>
      <c r="G21" s="626"/>
      <c r="H21" s="628"/>
    </row>
    <row r="22" spans="2:8" ht="40.5" customHeight="1" x14ac:dyDescent="0.2">
      <c r="B22" s="614" t="s">
        <v>456</v>
      </c>
      <c r="C22" s="615"/>
      <c r="D22" s="615"/>
      <c r="E22" s="615"/>
      <c r="F22" s="615"/>
      <c r="G22" s="615"/>
      <c r="H22" s="616"/>
    </row>
    <row r="23" spans="2:8" ht="18.75" customHeight="1" x14ac:dyDescent="0.2">
      <c r="B23" s="617"/>
      <c r="C23" s="594"/>
      <c r="D23" s="594"/>
      <c r="E23" s="594"/>
      <c r="F23" s="594"/>
      <c r="G23" s="594"/>
      <c r="H23" s="618"/>
    </row>
    <row r="24" spans="2:8" ht="70.5" customHeight="1" x14ac:dyDescent="0.2">
      <c r="B24" s="614" t="s">
        <v>2036</v>
      </c>
      <c r="C24" s="615"/>
      <c r="D24" s="615"/>
      <c r="E24" s="615"/>
      <c r="F24" s="615"/>
      <c r="G24" s="615"/>
      <c r="H24" s="616"/>
    </row>
    <row r="25" spans="2:8" ht="15.75" customHeight="1" x14ac:dyDescent="0.25">
      <c r="B25" s="446"/>
      <c r="C25" s="126"/>
      <c r="D25" s="126"/>
      <c r="E25" s="126"/>
      <c r="F25" s="126"/>
      <c r="G25" s="126"/>
      <c r="H25" s="127"/>
    </row>
    <row r="26" spans="2:8" ht="59.25" customHeight="1" x14ac:dyDescent="0.2">
      <c r="B26" s="635" t="s">
        <v>2382</v>
      </c>
      <c r="C26" s="583"/>
      <c r="D26" s="583"/>
      <c r="E26" s="583"/>
      <c r="F26" s="583"/>
      <c r="G26" s="583"/>
      <c r="H26" s="583"/>
    </row>
    <row r="27" spans="2:8" ht="40.5" customHeight="1" x14ac:dyDescent="0.2">
      <c r="B27" s="629" t="s">
        <v>2033</v>
      </c>
      <c r="C27" s="630"/>
      <c r="D27" s="630"/>
      <c r="E27" s="630"/>
      <c r="F27" s="630"/>
      <c r="G27" s="630"/>
      <c r="H27" s="631"/>
    </row>
    <row r="28" spans="2:8" ht="84.75" customHeight="1" x14ac:dyDescent="0.2">
      <c r="B28" s="569" t="s">
        <v>2032</v>
      </c>
      <c r="C28" s="586"/>
      <c r="D28" s="586"/>
      <c r="E28" s="586"/>
      <c r="F28" s="586"/>
      <c r="G28" s="586"/>
      <c r="H28" s="587"/>
    </row>
    <row r="29" spans="2:8" ht="62.25" customHeight="1" x14ac:dyDescent="0.2">
      <c r="B29" s="632" t="s">
        <v>2046</v>
      </c>
      <c r="C29" s="633"/>
      <c r="D29" s="633"/>
      <c r="E29" s="633"/>
      <c r="F29" s="633"/>
      <c r="G29" s="633"/>
      <c r="H29" s="634"/>
    </row>
    <row r="30" spans="2:8" ht="18.75" customHeight="1" x14ac:dyDescent="0.2">
      <c r="B30" s="617"/>
      <c r="C30" s="594"/>
      <c r="D30" s="594"/>
      <c r="E30" s="594"/>
      <c r="F30" s="594"/>
      <c r="G30" s="594"/>
      <c r="H30" s="618"/>
    </row>
    <row r="31" spans="2:8" ht="48.75" customHeight="1" x14ac:dyDescent="0.25">
      <c r="B31" s="619" t="s">
        <v>1561</v>
      </c>
      <c r="C31" s="620"/>
      <c r="D31" s="620"/>
      <c r="E31" s="620"/>
      <c r="F31" s="620"/>
      <c r="G31" s="620"/>
      <c r="H31" s="621"/>
    </row>
    <row r="32" spans="2:8" ht="18.75" customHeight="1" x14ac:dyDescent="0.2">
      <c r="B32" s="611"/>
      <c r="C32" s="560"/>
      <c r="D32" s="560"/>
      <c r="E32" s="560"/>
      <c r="F32" s="560"/>
      <c r="G32" s="560"/>
      <c r="H32" s="612"/>
    </row>
    <row r="33" spans="2:9" ht="5.25" customHeight="1" x14ac:dyDescent="0.2">
      <c r="B33" s="608"/>
      <c r="C33" s="609"/>
      <c r="D33" s="609"/>
      <c r="E33" s="609"/>
      <c r="F33" s="609"/>
      <c r="G33" s="609"/>
      <c r="H33" s="610"/>
    </row>
    <row r="34" spans="2:9" ht="13.5" customHeight="1" x14ac:dyDescent="0.2"/>
    <row r="35" spans="2:9" ht="27" customHeight="1" x14ac:dyDescent="0.2">
      <c r="B35" s="19" t="s">
        <v>8</v>
      </c>
      <c r="C35" s="19" t="s">
        <v>9</v>
      </c>
      <c r="D35" s="20" t="s">
        <v>10</v>
      </c>
      <c r="E35" s="21" t="s">
        <v>2</v>
      </c>
      <c r="F35" s="21" t="s">
        <v>11</v>
      </c>
      <c r="G35" s="21" t="s">
        <v>3</v>
      </c>
      <c r="H35" s="21" t="s">
        <v>12</v>
      </c>
      <c r="I35" s="21" t="s">
        <v>388</v>
      </c>
    </row>
    <row r="36" spans="2:9" ht="77.25" customHeight="1" x14ac:dyDescent="0.2">
      <c r="C36" s="101" t="s">
        <v>1506</v>
      </c>
      <c r="D36" s="22" t="s">
        <v>0</v>
      </c>
      <c r="E36" s="23" t="s">
        <v>440</v>
      </c>
      <c r="F36" s="24" t="s">
        <v>433</v>
      </c>
      <c r="G36" s="25" t="s">
        <v>495</v>
      </c>
      <c r="H36" s="24" t="s">
        <v>496</v>
      </c>
      <c r="I36" s="204"/>
    </row>
    <row r="37" spans="2:9" ht="65.25" customHeight="1" x14ac:dyDescent="0.25">
      <c r="C37" s="101" t="s">
        <v>1535</v>
      </c>
      <c r="D37" s="22" t="s">
        <v>0</v>
      </c>
      <c r="E37" s="108" t="s">
        <v>435</v>
      </c>
      <c r="F37" s="24" t="s">
        <v>433</v>
      </c>
      <c r="G37" s="25" t="s">
        <v>1365</v>
      </c>
      <c r="H37" s="24" t="s">
        <v>2031</v>
      </c>
      <c r="I37" s="137"/>
    </row>
    <row r="38" spans="2:9" ht="67.5" customHeight="1" x14ac:dyDescent="0.2">
      <c r="C38" s="101" t="s">
        <v>1536</v>
      </c>
      <c r="D38" s="22" t="s">
        <v>0</v>
      </c>
      <c r="E38" s="108" t="s">
        <v>441</v>
      </c>
      <c r="F38" s="24" t="s">
        <v>433</v>
      </c>
      <c r="G38" s="25" t="s">
        <v>442</v>
      </c>
      <c r="H38" s="24" t="s">
        <v>486</v>
      </c>
      <c r="I38" s="204"/>
    </row>
    <row r="39" spans="2:9" ht="68.25" customHeight="1" x14ac:dyDescent="0.25">
      <c r="C39" s="101" t="s">
        <v>1543</v>
      </c>
      <c r="D39" s="22" t="s">
        <v>1</v>
      </c>
      <c r="E39" s="108" t="s">
        <v>445</v>
      </c>
      <c r="F39" s="24" t="s">
        <v>433</v>
      </c>
      <c r="G39" s="25" t="s">
        <v>2024</v>
      </c>
      <c r="H39" s="24" t="s">
        <v>2025</v>
      </c>
      <c r="I39" s="137"/>
    </row>
    <row r="40" spans="2:9" ht="59.25" customHeight="1" x14ac:dyDescent="0.2">
      <c r="C40" s="101" t="s">
        <v>1544</v>
      </c>
      <c r="D40" s="22" t="s">
        <v>1</v>
      </c>
      <c r="E40" s="108" t="s">
        <v>446</v>
      </c>
      <c r="F40" s="24" t="s">
        <v>433</v>
      </c>
      <c r="G40" s="25" t="s">
        <v>449</v>
      </c>
      <c r="H40" s="24" t="s">
        <v>2022</v>
      </c>
      <c r="I40" s="149"/>
    </row>
    <row r="41" spans="2:9" ht="66.75" customHeight="1" x14ac:dyDescent="0.25">
      <c r="C41" s="101" t="s">
        <v>1546</v>
      </c>
      <c r="D41" s="22" t="s">
        <v>0</v>
      </c>
      <c r="E41" s="23" t="s">
        <v>434</v>
      </c>
      <c r="F41" s="24" t="s">
        <v>433</v>
      </c>
      <c r="G41" s="25" t="s">
        <v>2038</v>
      </c>
      <c r="H41" s="24" t="s">
        <v>2039</v>
      </c>
      <c r="I41" s="137"/>
    </row>
    <row r="42" spans="2:9" ht="80.25" customHeight="1" x14ac:dyDescent="0.25">
      <c r="C42" s="102" t="s">
        <v>1547</v>
      </c>
      <c r="D42" s="66" t="s">
        <v>0</v>
      </c>
      <c r="E42" s="67" t="s">
        <v>443</v>
      </c>
      <c r="F42" s="24" t="s">
        <v>433</v>
      </c>
      <c r="G42" s="94" t="s">
        <v>444</v>
      </c>
      <c r="H42" s="24" t="s">
        <v>2027</v>
      </c>
      <c r="I42" s="145"/>
    </row>
    <row r="43" spans="2:9" ht="66" customHeight="1" x14ac:dyDescent="0.2">
      <c r="B43" s="1"/>
      <c r="C43" s="101" t="s">
        <v>1548</v>
      </c>
      <c r="D43" s="22" t="s">
        <v>1</v>
      </c>
      <c r="E43" s="23" t="s">
        <v>1558</v>
      </c>
      <c r="F43" s="24" t="s">
        <v>433</v>
      </c>
      <c r="G43" s="25" t="s">
        <v>431</v>
      </c>
      <c r="H43" s="24" t="s">
        <v>432</v>
      </c>
      <c r="I43" s="149"/>
    </row>
    <row r="44" spans="2:9" ht="60.75" customHeight="1" x14ac:dyDescent="0.2">
      <c r="C44" s="101" t="s">
        <v>1549</v>
      </c>
      <c r="D44" s="22" t="s">
        <v>1</v>
      </c>
      <c r="E44" s="108" t="s">
        <v>450</v>
      </c>
      <c r="F44" s="24" t="s">
        <v>433</v>
      </c>
      <c r="G44" s="25" t="s">
        <v>436</v>
      </c>
      <c r="H44" s="24" t="s">
        <v>437</v>
      </c>
      <c r="I44" s="149"/>
    </row>
    <row r="45" spans="2:9" ht="75.75" customHeight="1" x14ac:dyDescent="0.2">
      <c r="C45" s="101" t="s">
        <v>1550</v>
      </c>
      <c r="D45" s="22" t="s">
        <v>1</v>
      </c>
      <c r="E45" s="23" t="s">
        <v>438</v>
      </c>
      <c r="F45" s="24" t="s">
        <v>784</v>
      </c>
      <c r="G45" s="25" t="s">
        <v>439</v>
      </c>
      <c r="H45" s="24" t="s">
        <v>785</v>
      </c>
      <c r="I45" s="149"/>
    </row>
    <row r="46" spans="2:9" s="1" customFormat="1" ht="96" customHeight="1" x14ac:dyDescent="0.2">
      <c r="C46" s="101" t="s">
        <v>1655</v>
      </c>
      <c r="D46" s="22" t="s">
        <v>0</v>
      </c>
      <c r="E46" s="22" t="str">
        <f>IF(PGFatherBirth&lt;&gt;0,PGFatherBirth,"")</f>
        <v>22 Mar 1883</v>
      </c>
      <c r="F46" s="24" t="s">
        <v>497</v>
      </c>
      <c r="G46" s="26" t="str">
        <f>IF(PGFatherDeath&lt;&gt;0,PGFatherDeath,"")</f>
        <v>25 Aug 1950</v>
      </c>
      <c r="H46" s="24" t="str">
        <f>IF(PGFatherDeathLoc&lt;&gt;0,PGFatherDeathLoc,"")</f>
        <v>Winnipeg, Manitoba, Canada</v>
      </c>
      <c r="I46" s="66" t="s">
        <v>1371</v>
      </c>
    </row>
    <row r="47" spans="2:9" ht="60.75" customHeight="1" x14ac:dyDescent="0.25">
      <c r="C47" s="101" t="s">
        <v>1553</v>
      </c>
      <c r="D47" s="22" t="s">
        <v>0</v>
      </c>
      <c r="E47" s="108" t="s">
        <v>447</v>
      </c>
      <c r="F47" s="24" t="s">
        <v>433</v>
      </c>
      <c r="G47" s="23" t="s">
        <v>2019</v>
      </c>
      <c r="H47" s="24" t="s">
        <v>2020</v>
      </c>
      <c r="I47" s="137"/>
    </row>
    <row r="48" spans="2:9" ht="67.5" customHeight="1" x14ac:dyDescent="0.2">
      <c r="C48" s="101" t="s">
        <v>1554</v>
      </c>
      <c r="D48" s="22" t="s">
        <v>0</v>
      </c>
      <c r="E48" s="108" t="s">
        <v>85</v>
      </c>
      <c r="F48" s="24" t="s">
        <v>433</v>
      </c>
      <c r="G48" s="25" t="s">
        <v>90</v>
      </c>
      <c r="H48" s="24" t="str">
        <f>IF(PGFatherBirthLoc&lt;&gt;0,PGFatherBirthLoc,"")</f>
        <v>Grecie Hill, New Deer, Scotland</v>
      </c>
      <c r="I48" s="149" t="s">
        <v>2018</v>
      </c>
    </row>
    <row r="49" spans="2:9" ht="27.75" customHeight="1" x14ac:dyDescent="0.2">
      <c r="C49" s="78"/>
      <c r="D49" s="22"/>
      <c r="E49" s="108"/>
      <c r="F49" s="24"/>
      <c r="G49" s="25"/>
      <c r="H49" s="24"/>
      <c r="I49" s="149"/>
    </row>
    <row r="50" spans="2:9" ht="130.5" customHeight="1" x14ac:dyDescent="0.2">
      <c r="B50" s="605" t="s">
        <v>2030</v>
      </c>
      <c r="C50" s="606"/>
      <c r="D50" s="606"/>
      <c r="E50" s="606"/>
      <c r="F50" s="606"/>
      <c r="G50" s="606"/>
      <c r="H50" s="606"/>
      <c r="I50" s="149"/>
    </row>
    <row r="51" spans="2:9" ht="38.25" customHeight="1" x14ac:dyDescent="0.2">
      <c r="B51" s="605" t="s">
        <v>2029</v>
      </c>
      <c r="C51" s="476"/>
      <c r="D51" s="476"/>
      <c r="E51" s="476"/>
      <c r="F51" s="476"/>
      <c r="G51" s="476"/>
      <c r="H51" s="476"/>
      <c r="I51" s="149"/>
    </row>
    <row r="52" spans="2:9" ht="74.25" customHeight="1" x14ac:dyDescent="0.2">
      <c r="B52" s="613" t="s">
        <v>2189</v>
      </c>
      <c r="C52" s="591"/>
      <c r="D52" s="591"/>
      <c r="E52" s="591"/>
      <c r="F52" s="591"/>
      <c r="G52" s="591"/>
      <c r="H52" s="591"/>
      <c r="I52" s="149"/>
    </row>
    <row r="53" spans="2:9" ht="125.25" customHeight="1" x14ac:dyDescent="0.2">
      <c r="B53" s="607" t="s">
        <v>1537</v>
      </c>
      <c r="C53" s="496"/>
      <c r="D53" s="496"/>
      <c r="E53" s="496"/>
      <c r="F53" s="496"/>
      <c r="G53" s="496"/>
      <c r="H53" s="496"/>
      <c r="I53" s="313"/>
    </row>
    <row r="54" spans="2:9" ht="53.25" customHeight="1" x14ac:dyDescent="0.2">
      <c r="B54" s="607" t="s">
        <v>1563</v>
      </c>
      <c r="C54" s="496"/>
      <c r="D54" s="496"/>
      <c r="E54" s="496"/>
      <c r="F54" s="496"/>
      <c r="G54" s="496"/>
      <c r="H54" s="496"/>
      <c r="I54" s="313"/>
    </row>
    <row r="55" spans="2:9" ht="142.5" customHeight="1" x14ac:dyDescent="0.2">
      <c r="B55" s="607" t="s">
        <v>1605</v>
      </c>
      <c r="C55" s="496"/>
      <c r="D55" s="496"/>
      <c r="E55" s="496"/>
      <c r="F55" s="496"/>
      <c r="G55" s="496"/>
      <c r="H55" s="496"/>
      <c r="I55" s="313"/>
    </row>
    <row r="56" spans="2:9" ht="78" customHeight="1" x14ac:dyDescent="0.2">
      <c r="B56" s="607" t="s">
        <v>1538</v>
      </c>
      <c r="C56" s="496"/>
      <c r="D56" s="496"/>
      <c r="E56" s="496"/>
      <c r="F56" s="496"/>
      <c r="G56" s="496"/>
      <c r="H56" s="496"/>
      <c r="I56" s="313"/>
    </row>
    <row r="57" spans="2:9" ht="104.25" customHeight="1" x14ac:dyDescent="0.2">
      <c r="B57" s="607" t="s">
        <v>1539</v>
      </c>
      <c r="C57" s="496"/>
      <c r="D57" s="496"/>
      <c r="E57" s="496"/>
      <c r="F57" s="496"/>
      <c r="G57" s="496"/>
      <c r="H57" s="496"/>
      <c r="I57" s="313"/>
    </row>
    <row r="58" spans="2:9" ht="37.5" customHeight="1" x14ac:dyDescent="0.2">
      <c r="B58" s="607" t="s">
        <v>1540</v>
      </c>
      <c r="C58" s="496"/>
      <c r="D58" s="496"/>
      <c r="E58" s="496"/>
      <c r="F58" s="496"/>
      <c r="G58" s="496"/>
      <c r="H58" s="496"/>
      <c r="I58" s="313"/>
    </row>
    <row r="59" spans="2:9" ht="40.5" customHeight="1" x14ac:dyDescent="0.2">
      <c r="B59" s="607" t="s">
        <v>1541</v>
      </c>
      <c r="C59" s="496"/>
      <c r="D59" s="496"/>
      <c r="E59" s="496"/>
      <c r="F59" s="496"/>
      <c r="G59" s="496"/>
      <c r="H59" s="496"/>
      <c r="I59" s="313"/>
    </row>
    <row r="60" spans="2:9" ht="55.5" customHeight="1" x14ac:dyDescent="0.2">
      <c r="B60" s="590" t="s">
        <v>1551</v>
      </c>
      <c r="C60" s="590"/>
      <c r="D60" s="590"/>
      <c r="E60" s="590"/>
      <c r="F60" s="590"/>
      <c r="G60" s="590"/>
      <c r="H60" s="590"/>
      <c r="I60" s="149"/>
    </row>
    <row r="61" spans="2:9" ht="181.5" customHeight="1" x14ac:dyDescent="0.2">
      <c r="B61" s="590" t="s">
        <v>1552</v>
      </c>
      <c r="C61" s="590"/>
      <c r="D61" s="590"/>
      <c r="E61" s="590"/>
      <c r="F61" s="590"/>
      <c r="G61" s="590"/>
      <c r="H61" s="590"/>
      <c r="I61" s="149"/>
    </row>
    <row r="62" spans="2:9" ht="42" customHeight="1" x14ac:dyDescent="0.2">
      <c r="B62" s="590" t="s">
        <v>1542</v>
      </c>
      <c r="C62" s="591"/>
      <c r="D62" s="591"/>
      <c r="E62" s="591"/>
      <c r="F62" s="591"/>
      <c r="G62" s="591"/>
      <c r="H62" s="591"/>
      <c r="I62" s="149"/>
    </row>
    <row r="63" spans="2:9" ht="63" customHeight="1" x14ac:dyDescent="0.2">
      <c r="B63" s="590" t="s">
        <v>2026</v>
      </c>
      <c r="C63" s="591"/>
      <c r="D63" s="591"/>
      <c r="E63" s="591"/>
      <c r="F63" s="591"/>
      <c r="G63" s="591"/>
      <c r="H63" s="591"/>
      <c r="I63" s="149"/>
    </row>
    <row r="64" spans="2:9" ht="94.5" customHeight="1" x14ac:dyDescent="0.2">
      <c r="B64" s="607" t="s">
        <v>2023</v>
      </c>
      <c r="C64" s="622"/>
      <c r="D64" s="622"/>
      <c r="E64" s="622"/>
      <c r="F64" s="622"/>
      <c r="G64" s="622"/>
      <c r="H64" s="622"/>
      <c r="I64" s="149"/>
    </row>
    <row r="65" spans="2:9" ht="99.75" customHeight="1" x14ac:dyDescent="0.2">
      <c r="B65" s="623" t="s">
        <v>1557</v>
      </c>
      <c r="C65" s="623"/>
      <c r="D65" s="623"/>
      <c r="E65" s="623"/>
      <c r="F65" s="623"/>
      <c r="G65" s="623"/>
      <c r="H65" s="623"/>
      <c r="I65" s="149"/>
    </row>
    <row r="66" spans="2:9" ht="48.75" customHeight="1" x14ac:dyDescent="0.2">
      <c r="B66" s="607" t="s">
        <v>1556</v>
      </c>
      <c r="C66" s="591"/>
      <c r="D66" s="591"/>
      <c r="E66" s="591"/>
      <c r="F66" s="591"/>
      <c r="G66" s="591"/>
      <c r="H66" s="591"/>
      <c r="I66" s="149"/>
    </row>
    <row r="67" spans="2:9" ht="37.5" customHeight="1" x14ac:dyDescent="0.2">
      <c r="B67" s="607" t="s">
        <v>1545</v>
      </c>
      <c r="C67" s="591"/>
      <c r="D67" s="591"/>
      <c r="E67" s="591"/>
      <c r="F67" s="591"/>
      <c r="G67" s="591"/>
      <c r="H67" s="591"/>
      <c r="I67" s="149"/>
    </row>
    <row r="68" spans="2:9" ht="76.5" customHeight="1" x14ac:dyDescent="0.2">
      <c r="B68" s="590" t="s">
        <v>1662</v>
      </c>
      <c r="C68" s="590"/>
      <c r="D68" s="590"/>
      <c r="E68" s="590"/>
      <c r="F68" s="590"/>
      <c r="G68" s="590"/>
      <c r="H68" s="590"/>
    </row>
    <row r="69" spans="2:9" ht="63.75" customHeight="1" x14ac:dyDescent="0.2">
      <c r="B69" s="564" t="s">
        <v>2040</v>
      </c>
      <c r="C69" s="496"/>
      <c r="D69" s="496"/>
      <c r="E69" s="496"/>
      <c r="F69" s="496"/>
      <c r="G69" s="496"/>
      <c r="H69" s="496"/>
    </row>
    <row r="70" spans="2:9" ht="55.5" customHeight="1" x14ac:dyDescent="0.2">
      <c r="B70" s="590" t="s">
        <v>1664</v>
      </c>
      <c r="C70" s="496"/>
      <c r="D70" s="496"/>
      <c r="E70" s="496"/>
      <c r="F70" s="496"/>
      <c r="G70" s="496"/>
      <c r="H70" s="496"/>
    </row>
    <row r="71" spans="2:9" ht="30" customHeight="1" x14ac:dyDescent="0.2">
      <c r="B71" s="590" t="s">
        <v>1663</v>
      </c>
      <c r="C71" s="496"/>
      <c r="D71" s="496"/>
      <c r="E71" s="496"/>
      <c r="F71" s="496"/>
      <c r="G71" s="496"/>
      <c r="H71" s="496"/>
    </row>
    <row r="72" spans="2:9" ht="30" customHeight="1" x14ac:dyDescent="0.2">
      <c r="B72" s="590" t="s">
        <v>1667</v>
      </c>
      <c r="C72" s="496"/>
      <c r="D72" s="496"/>
      <c r="E72" s="496"/>
      <c r="F72" s="496"/>
      <c r="G72" s="496"/>
      <c r="H72" s="496"/>
    </row>
    <row r="73" spans="2:9" ht="30" customHeight="1" x14ac:dyDescent="0.2">
      <c r="B73" s="590" t="s">
        <v>1665</v>
      </c>
      <c r="C73" s="496"/>
      <c r="D73" s="496"/>
      <c r="E73" s="496"/>
      <c r="F73" s="496"/>
      <c r="G73" s="496"/>
      <c r="H73" s="496"/>
    </row>
    <row r="74" spans="2:9" ht="30" customHeight="1" x14ac:dyDescent="0.2">
      <c r="B74" s="590" t="s">
        <v>1668</v>
      </c>
      <c r="C74" s="496"/>
      <c r="D74" s="496"/>
      <c r="E74" s="496"/>
      <c r="F74" s="496"/>
      <c r="G74" s="496"/>
      <c r="H74" s="496"/>
    </row>
    <row r="75" spans="2:9" ht="46.5" customHeight="1" x14ac:dyDescent="0.2">
      <c r="B75" s="590" t="s">
        <v>1666</v>
      </c>
      <c r="C75" s="496"/>
      <c r="D75" s="496"/>
      <c r="E75" s="496"/>
      <c r="F75" s="496"/>
      <c r="G75" s="496"/>
      <c r="H75" s="496"/>
    </row>
    <row r="76" spans="2:9" ht="80.25" customHeight="1" x14ac:dyDescent="0.2">
      <c r="B76" s="607" t="s">
        <v>2028</v>
      </c>
      <c r="C76" s="626"/>
      <c r="D76" s="626"/>
      <c r="E76" s="626"/>
      <c r="F76" s="626"/>
      <c r="G76" s="626"/>
      <c r="H76" s="626"/>
    </row>
    <row r="77" spans="2:9" ht="36.75" customHeight="1" x14ac:dyDescent="0.2">
      <c r="B77" s="607" t="s">
        <v>1559</v>
      </c>
      <c r="C77" s="496"/>
      <c r="D77" s="496"/>
      <c r="E77" s="496"/>
      <c r="F77" s="496"/>
      <c r="G77" s="496"/>
      <c r="H77" s="496"/>
    </row>
    <row r="78" spans="2:9" ht="44.25" customHeight="1" x14ac:dyDescent="0.2">
      <c r="B78" s="607" t="s">
        <v>1560</v>
      </c>
      <c r="C78" s="622"/>
      <c r="D78" s="622"/>
      <c r="E78" s="622"/>
      <c r="F78" s="622"/>
      <c r="G78" s="622"/>
      <c r="H78" s="622"/>
    </row>
    <row r="79" spans="2:9" ht="73.5" customHeight="1" x14ac:dyDescent="0.2">
      <c r="B79" s="607" t="s">
        <v>1656</v>
      </c>
      <c r="C79" s="622"/>
      <c r="D79" s="622"/>
      <c r="E79" s="622"/>
      <c r="F79" s="622"/>
      <c r="G79" s="622"/>
      <c r="H79" s="622"/>
    </row>
    <row r="80" spans="2:9" ht="33" customHeight="1" x14ac:dyDescent="0.2">
      <c r="B80" s="624" t="s">
        <v>1562</v>
      </c>
      <c r="C80" s="625"/>
      <c r="D80" s="625"/>
      <c r="E80" s="625"/>
      <c r="F80" s="625"/>
      <c r="G80" s="625"/>
      <c r="H80" s="625"/>
    </row>
    <row r="81" spans="2:9" ht="48.75" customHeight="1" x14ac:dyDescent="0.2">
      <c r="B81" s="590" t="s">
        <v>2021</v>
      </c>
      <c r="C81" s="590"/>
      <c r="D81" s="590"/>
      <c r="E81" s="590"/>
      <c r="F81" s="590"/>
      <c r="G81" s="590"/>
      <c r="H81" s="590"/>
    </row>
    <row r="82" spans="2:9" ht="34.5" customHeight="1" x14ac:dyDescent="0.2">
      <c r="B82" s="359" t="s">
        <v>1555</v>
      </c>
      <c r="C82" s="5"/>
      <c r="D82" s="5"/>
      <c r="E82" s="5"/>
      <c r="F82" s="5"/>
      <c r="G82" s="5"/>
      <c r="H82" s="5"/>
      <c r="I82" s="158"/>
    </row>
  </sheetData>
  <mergeCells count="57">
    <mergeCell ref="B21:H21"/>
    <mergeCell ref="B72:H72"/>
    <mergeCell ref="B73:H73"/>
    <mergeCell ref="B74:H74"/>
    <mergeCell ref="B62:H62"/>
    <mergeCell ref="B64:H64"/>
    <mergeCell ref="B63:H63"/>
    <mergeCell ref="B61:H61"/>
    <mergeCell ref="B60:H60"/>
    <mergeCell ref="B58:H58"/>
    <mergeCell ref="B59:H59"/>
    <mergeCell ref="B28:H28"/>
    <mergeCell ref="B27:H27"/>
    <mergeCell ref="B51:H51"/>
    <mergeCell ref="B29:H29"/>
    <mergeCell ref="B26:H26"/>
    <mergeCell ref="B81:H81"/>
    <mergeCell ref="B78:H78"/>
    <mergeCell ref="B65:H65"/>
    <mergeCell ref="B68:H68"/>
    <mergeCell ref="B66:H66"/>
    <mergeCell ref="B79:H79"/>
    <mergeCell ref="B77:H77"/>
    <mergeCell ref="B80:H80"/>
    <mergeCell ref="B67:H67"/>
    <mergeCell ref="B76:H76"/>
    <mergeCell ref="B75:H75"/>
    <mergeCell ref="B70:H70"/>
    <mergeCell ref="B71:H71"/>
    <mergeCell ref="B69:H69"/>
    <mergeCell ref="C16:D16"/>
    <mergeCell ref="G16:H16"/>
    <mergeCell ref="B50:H50"/>
    <mergeCell ref="B57:H57"/>
    <mergeCell ref="B54:H54"/>
    <mergeCell ref="B56:H56"/>
    <mergeCell ref="B33:H33"/>
    <mergeCell ref="B32:H32"/>
    <mergeCell ref="B53:H53"/>
    <mergeCell ref="B55:H55"/>
    <mergeCell ref="B52:H52"/>
    <mergeCell ref="B22:H22"/>
    <mergeCell ref="B23:H23"/>
    <mergeCell ref="B24:H24"/>
    <mergeCell ref="B30:H30"/>
    <mergeCell ref="B31:H31"/>
    <mergeCell ref="C13:D13"/>
    <mergeCell ref="G13:H13"/>
    <mergeCell ref="C14:D14"/>
    <mergeCell ref="C15:D15"/>
    <mergeCell ref="G15:H15"/>
    <mergeCell ref="B10:D10"/>
    <mergeCell ref="F10:H10"/>
    <mergeCell ref="C11:D11"/>
    <mergeCell ref="G11:H11"/>
    <mergeCell ref="C12:D12"/>
    <mergeCell ref="G12:H12"/>
  </mergeCells>
  <hyperlinks>
    <hyperlink ref="B80:H80" location="PGrandfather" display="NOTE 11:  Frank John Cruickshank was my grandfather" xr:uid="{76132E30-EFAD-48A0-947A-C69752B8289D}"/>
  </hyperlinks>
  <printOptions horizontalCentered="1"/>
  <pageMargins left="0.45" right="0.45" top="0.5" bottom="0.5" header="0.3" footer="0.3"/>
  <pageSetup scale="50" fitToHeight="0" orientation="portrait" horizontalDpi="4800" r:id="rId1"/>
  <drawing r:id="rId2"/>
  <picture r:id="rId3"/>
  <tableParts count="1">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6"/>
    <pageSetUpPr fitToPage="1"/>
  </sheetPr>
  <dimension ref="B1:M105"/>
  <sheetViews>
    <sheetView showGridLines="0" zoomScale="90" zoomScaleNormal="90" workbookViewId="0"/>
  </sheetViews>
  <sheetFormatPr defaultRowHeight="78.75" customHeight="1" x14ac:dyDescent="0.2"/>
  <cols>
    <col min="1" max="1" width="9.125" customWidth="1"/>
    <col min="2" max="2" width="19.5" customWidth="1"/>
    <col min="3" max="3" width="19.625" customWidth="1"/>
    <col min="4" max="4" width="19.875" customWidth="1"/>
    <col min="5" max="5" width="14.625" customWidth="1"/>
    <col min="6" max="6" width="19.5" customWidth="1"/>
    <col min="7" max="8" width="19.625" customWidth="1"/>
    <col min="9" max="9" width="29.125" customWidth="1"/>
    <col min="10" max="10" width="10.125" customWidth="1"/>
    <col min="11" max="11" width="9.625" customWidth="1"/>
  </cols>
  <sheetData>
    <row r="1" spans="2:8" ht="62.25" customHeight="1" x14ac:dyDescent="0.75">
      <c r="B1" s="17" t="s">
        <v>31</v>
      </c>
      <c r="C1" s="13"/>
      <c r="D1" s="13"/>
      <c r="E1" s="128" t="s">
        <v>118</v>
      </c>
    </row>
    <row r="2" spans="2:8" ht="57" customHeight="1" x14ac:dyDescent="0.2">
      <c r="B2" s="14" t="s">
        <v>5</v>
      </c>
      <c r="C2" s="15"/>
      <c r="D2" s="15"/>
      <c r="E2" s="18"/>
      <c r="F2" s="18"/>
      <c r="G2" s="18"/>
      <c r="H2" s="18"/>
    </row>
    <row r="3" spans="2:8" ht="14.25" customHeight="1" x14ac:dyDescent="0.2"/>
    <row r="4" spans="2:8" ht="15" customHeight="1" x14ac:dyDescent="0.2"/>
    <row r="5" spans="2:8" ht="20.25" customHeight="1" x14ac:dyDescent="0.3">
      <c r="B5" s="16" t="s">
        <v>6</v>
      </c>
      <c r="F5" s="16" t="s">
        <v>7</v>
      </c>
    </row>
    <row r="6" spans="2:8" ht="15.75" customHeight="1" x14ac:dyDescent="0.2"/>
    <row r="7" spans="2:8" ht="15.75" customHeight="1" x14ac:dyDescent="0.2"/>
    <row r="8" spans="2:8" ht="45.75" customHeight="1" x14ac:dyDescent="0.2"/>
    <row r="9" spans="2:8" ht="25.5" customHeight="1" x14ac:dyDescent="0.2"/>
    <row r="10" spans="2:8" ht="42" customHeight="1" x14ac:dyDescent="0.2">
      <c r="B10" s="602" t="str">
        <f>"Father:  " &amp;'Family Tree'!H169</f>
        <v xml:space="preserve">Father:  George (Dancie) Norrie                                                            B Aug 22, 1857-D Sept 16, 1925                                                                                                               </v>
      </c>
      <c r="C10" s="603"/>
      <c r="D10" s="604"/>
      <c r="F10" s="602" t="str">
        <f>"Mother:  " &amp;'Family Tree'!H225</f>
        <v>Mother:  Ann Murray Knox                                                           B Aug 25, 1865-D May 25, 1935</v>
      </c>
      <c r="G10" s="603"/>
      <c r="H10" s="604"/>
    </row>
    <row r="11" spans="2:8" ht="20.25" customHeight="1" x14ac:dyDescent="0.25">
      <c r="B11" s="6"/>
      <c r="C11" s="550" t="s">
        <v>2</v>
      </c>
      <c r="D11" s="551"/>
      <c r="F11" s="6"/>
      <c r="G11" s="550" t="s">
        <v>2</v>
      </c>
      <c r="H11" s="551"/>
    </row>
    <row r="12" spans="2:8" ht="20.25" customHeight="1" x14ac:dyDescent="0.25">
      <c r="B12" s="6"/>
      <c r="C12" s="552" t="s">
        <v>91</v>
      </c>
      <c r="D12" s="553"/>
      <c r="F12" s="10"/>
      <c r="G12" s="552" t="s">
        <v>93</v>
      </c>
      <c r="H12" s="553"/>
    </row>
    <row r="13" spans="2:8" ht="30.75" customHeight="1" x14ac:dyDescent="0.2">
      <c r="B13" s="6"/>
      <c r="C13" s="562" t="s">
        <v>1646</v>
      </c>
      <c r="D13" s="563"/>
      <c r="F13" s="10"/>
      <c r="G13" s="562" t="s">
        <v>1645</v>
      </c>
      <c r="H13" s="563"/>
    </row>
    <row r="14" spans="2:8" ht="18" customHeight="1" x14ac:dyDescent="0.25">
      <c r="B14" s="6"/>
      <c r="C14" s="550" t="s">
        <v>3</v>
      </c>
      <c r="D14" s="551"/>
      <c r="F14" s="10"/>
      <c r="G14" s="64" t="s">
        <v>3</v>
      </c>
      <c r="H14" s="65"/>
    </row>
    <row r="15" spans="2:8" ht="20.25" customHeight="1" x14ac:dyDescent="0.25">
      <c r="B15" s="6"/>
      <c r="C15" s="565" t="s">
        <v>92</v>
      </c>
      <c r="D15" s="566"/>
      <c r="F15" s="6"/>
      <c r="G15" s="552" t="s">
        <v>94</v>
      </c>
      <c r="H15" s="553"/>
    </row>
    <row r="16" spans="2:8" ht="20.25" customHeight="1" x14ac:dyDescent="0.2">
      <c r="B16" s="6"/>
      <c r="C16" s="554" t="s">
        <v>1584</v>
      </c>
      <c r="D16" s="555"/>
      <c r="F16" s="6"/>
      <c r="G16" s="562" t="s">
        <v>1647</v>
      </c>
      <c r="H16" s="563"/>
    </row>
    <row r="17" spans="2:9" ht="5.25" customHeight="1" x14ac:dyDescent="0.2">
      <c r="B17" s="7"/>
      <c r="C17" s="8"/>
      <c r="D17" s="9"/>
      <c r="F17" s="7"/>
      <c r="G17" s="8"/>
      <c r="H17" s="11"/>
    </row>
    <row r="18" spans="2:9" ht="12" customHeight="1" x14ac:dyDescent="0.2"/>
    <row r="19" spans="2:9" ht="9" customHeight="1" x14ac:dyDescent="0.2">
      <c r="B19" s="5"/>
      <c r="C19" s="5"/>
      <c r="D19" s="5"/>
      <c r="E19" s="5"/>
      <c r="F19" s="5"/>
      <c r="G19" s="5"/>
      <c r="H19" s="5"/>
    </row>
    <row r="20" spans="2:9" ht="27" customHeight="1" x14ac:dyDescent="0.25">
      <c r="B20" s="2" t="s">
        <v>4</v>
      </c>
      <c r="C20" s="3"/>
      <c r="D20" s="3"/>
      <c r="E20" s="3"/>
      <c r="F20" s="3"/>
      <c r="G20" s="3"/>
      <c r="H20" s="4"/>
    </row>
    <row r="21" spans="2:9" ht="18.75" customHeight="1" x14ac:dyDescent="0.2">
      <c r="B21" s="617"/>
      <c r="C21" s="594"/>
      <c r="D21" s="594"/>
      <c r="E21" s="594"/>
      <c r="F21" s="594"/>
      <c r="G21" s="594"/>
      <c r="H21" s="618"/>
    </row>
    <row r="22" spans="2:9" ht="36.75" customHeight="1" x14ac:dyDescent="0.2">
      <c r="B22" s="637" t="s">
        <v>2163</v>
      </c>
      <c r="C22" s="557"/>
      <c r="D22" s="557"/>
      <c r="E22" s="557"/>
      <c r="F22" s="557"/>
      <c r="G22" s="557"/>
      <c r="H22" s="648"/>
    </row>
    <row r="23" spans="2:9" ht="137.25" customHeight="1" x14ac:dyDescent="0.2">
      <c r="B23" s="637" t="s">
        <v>2370</v>
      </c>
      <c r="C23" s="557"/>
      <c r="D23" s="557"/>
      <c r="E23" s="557"/>
      <c r="F23" s="557"/>
      <c r="G23" s="557"/>
      <c r="H23" s="648"/>
    </row>
    <row r="24" spans="2:9" ht="60.75" customHeight="1" x14ac:dyDescent="0.2">
      <c r="B24" s="637" t="s">
        <v>2168</v>
      </c>
      <c r="C24" s="583"/>
      <c r="D24" s="583"/>
      <c r="E24" s="583"/>
      <c r="F24" s="583"/>
      <c r="G24" s="583"/>
      <c r="H24" s="659"/>
    </row>
    <row r="25" spans="2:9" ht="51" customHeight="1" x14ac:dyDescent="0.2">
      <c r="B25" s="637" t="s">
        <v>2366</v>
      </c>
      <c r="C25" s="630"/>
      <c r="D25" s="630"/>
      <c r="E25" s="630"/>
      <c r="F25" s="630"/>
      <c r="G25" s="630"/>
      <c r="H25" s="638"/>
    </row>
    <row r="26" spans="2:9" ht="98.25" customHeight="1" x14ac:dyDescent="0.2">
      <c r="B26" s="637" t="s">
        <v>2369</v>
      </c>
      <c r="C26" s="630"/>
      <c r="D26" s="630"/>
      <c r="E26" s="630"/>
      <c r="F26" s="630"/>
      <c r="G26" s="630"/>
      <c r="H26" s="638"/>
    </row>
    <row r="27" spans="2:9" ht="81" customHeight="1" x14ac:dyDescent="0.2">
      <c r="B27" s="637" t="s">
        <v>2346</v>
      </c>
      <c r="C27" s="657"/>
      <c r="D27" s="657"/>
      <c r="E27" s="657"/>
      <c r="F27" s="657"/>
      <c r="G27" s="657"/>
      <c r="H27" s="658"/>
      <c r="I27" s="1"/>
    </row>
    <row r="28" spans="2:9" ht="90" customHeight="1" x14ac:dyDescent="0.2">
      <c r="B28" s="637" t="s">
        <v>2384</v>
      </c>
      <c r="C28" s="630"/>
      <c r="D28" s="630"/>
      <c r="E28" s="630"/>
      <c r="F28" s="630"/>
      <c r="G28" s="630"/>
      <c r="H28" s="638"/>
    </row>
    <row r="29" spans="2:9" ht="63" customHeight="1" x14ac:dyDescent="0.2">
      <c r="B29" s="637" t="s">
        <v>2170</v>
      </c>
      <c r="C29" s="630"/>
      <c r="D29" s="630"/>
      <c r="E29" s="630"/>
      <c r="F29" s="630"/>
      <c r="G29" s="630"/>
      <c r="H29" s="638"/>
      <c r="I29" s="166"/>
    </row>
    <row r="30" spans="2:9" ht="84.75" customHeight="1" x14ac:dyDescent="0.2">
      <c r="B30" s="649" t="s">
        <v>2342</v>
      </c>
      <c r="C30" s="650"/>
      <c r="D30" s="650"/>
      <c r="E30" s="650"/>
      <c r="F30" s="650"/>
      <c r="G30" s="650"/>
      <c r="H30" s="651"/>
      <c r="I30" s="1"/>
    </row>
    <row r="31" spans="2:9" ht="99" customHeight="1" x14ac:dyDescent="0.2">
      <c r="B31" s="649" t="s">
        <v>2345</v>
      </c>
      <c r="C31" s="650"/>
      <c r="D31" s="650"/>
      <c r="E31" s="650"/>
      <c r="F31" s="650"/>
      <c r="G31" s="650"/>
      <c r="H31" s="651"/>
    </row>
    <row r="32" spans="2:9" ht="96" customHeight="1" x14ac:dyDescent="0.2">
      <c r="B32" s="649" t="s">
        <v>2191</v>
      </c>
      <c r="C32" s="641"/>
      <c r="D32" s="641"/>
      <c r="E32" s="641"/>
      <c r="F32" s="641"/>
      <c r="G32" s="641"/>
      <c r="H32" s="642"/>
    </row>
    <row r="33" spans="2:9" s="1" customFormat="1" ht="60" customHeight="1" x14ac:dyDescent="0.2">
      <c r="B33" s="649" t="s">
        <v>2347</v>
      </c>
      <c r="C33" s="650"/>
      <c r="D33" s="650"/>
      <c r="E33" s="650"/>
      <c r="F33" s="650"/>
      <c r="G33" s="650"/>
      <c r="H33" s="651"/>
    </row>
    <row r="34" spans="2:9" s="1" customFormat="1" ht="60" customHeight="1" x14ac:dyDescent="0.2">
      <c r="B34" s="649" t="s">
        <v>2192</v>
      </c>
      <c r="C34" s="586"/>
      <c r="D34" s="586"/>
      <c r="E34" s="586"/>
      <c r="F34" s="586"/>
      <c r="G34" s="586"/>
      <c r="H34" s="660"/>
    </row>
    <row r="35" spans="2:9" s="1" customFormat="1" ht="101.25" customHeight="1" x14ac:dyDescent="0.2">
      <c r="B35" s="640" t="s">
        <v>2362</v>
      </c>
      <c r="C35" s="652"/>
      <c r="D35" s="652"/>
      <c r="E35" s="652"/>
      <c r="F35" s="652"/>
      <c r="G35" s="652"/>
      <c r="H35" s="653"/>
      <c r="I35" s="302" t="s">
        <v>2349</v>
      </c>
    </row>
    <row r="36" spans="2:9" s="1" customFormat="1" ht="72" customHeight="1" x14ac:dyDescent="0.2">
      <c r="B36" s="640" t="s">
        <v>2193</v>
      </c>
      <c r="C36" s="641"/>
      <c r="D36" s="641"/>
      <c r="E36" s="641"/>
      <c r="F36" s="641"/>
      <c r="G36" s="641"/>
      <c r="H36" s="642"/>
    </row>
    <row r="37" spans="2:9" s="1" customFormat="1" ht="93.75" customHeight="1" x14ac:dyDescent="0.2">
      <c r="B37" s="640" t="s">
        <v>2361</v>
      </c>
      <c r="C37" s="641"/>
      <c r="D37" s="641"/>
      <c r="E37" s="641"/>
      <c r="F37" s="641"/>
      <c r="G37" s="641"/>
      <c r="H37" s="642"/>
    </row>
    <row r="38" spans="2:9" s="1" customFormat="1" ht="166.5" customHeight="1" x14ac:dyDescent="0.2">
      <c r="B38" s="640" t="s">
        <v>2350</v>
      </c>
      <c r="C38" s="586"/>
      <c r="D38" s="586"/>
      <c r="E38" s="586"/>
      <c r="F38" s="586"/>
      <c r="G38" s="586"/>
      <c r="H38" s="660"/>
      <c r="I38" s="430"/>
    </row>
    <row r="39" spans="2:9" s="1" customFormat="1" ht="79.5" customHeight="1" x14ac:dyDescent="0.2">
      <c r="B39" s="640" t="s">
        <v>2363</v>
      </c>
      <c r="C39" s="586"/>
      <c r="D39" s="586"/>
      <c r="E39" s="586"/>
      <c r="F39" s="586"/>
      <c r="G39" s="586"/>
      <c r="H39" s="660"/>
      <c r="I39" s="430"/>
    </row>
    <row r="40" spans="2:9" s="1" customFormat="1" ht="117" customHeight="1" x14ac:dyDescent="0.2">
      <c r="B40" s="640" t="s">
        <v>2351</v>
      </c>
      <c r="C40" s="641"/>
      <c r="D40" s="641"/>
      <c r="E40" s="641"/>
      <c r="F40" s="641"/>
      <c r="G40" s="641"/>
      <c r="H40" s="642"/>
    </row>
    <row r="41" spans="2:9" s="1" customFormat="1" ht="96" customHeight="1" x14ac:dyDescent="0.2">
      <c r="B41" s="640" t="s">
        <v>2171</v>
      </c>
      <c r="C41" s="641"/>
      <c r="D41" s="641"/>
      <c r="E41" s="641"/>
      <c r="F41" s="641"/>
      <c r="G41" s="641"/>
      <c r="H41" s="642"/>
    </row>
    <row r="42" spans="2:9" s="1" customFormat="1" ht="50.25" customHeight="1" x14ac:dyDescent="0.2">
      <c r="B42" s="640" t="s">
        <v>2352</v>
      </c>
      <c r="C42" s="586"/>
      <c r="D42" s="586"/>
      <c r="E42" s="586"/>
      <c r="F42" s="586"/>
      <c r="G42" s="586"/>
      <c r="H42" s="660"/>
    </row>
    <row r="43" spans="2:9" s="1" customFormat="1" ht="76.5" customHeight="1" x14ac:dyDescent="0.2">
      <c r="B43" s="640" t="s">
        <v>1614</v>
      </c>
      <c r="C43" s="641"/>
      <c r="D43" s="641"/>
      <c r="E43" s="641"/>
      <c r="F43" s="641"/>
      <c r="G43" s="641"/>
      <c r="H43" s="642"/>
    </row>
    <row r="44" spans="2:9" s="1" customFormat="1" ht="33" customHeight="1" x14ac:dyDescent="0.2">
      <c r="B44" s="646"/>
      <c r="C44" s="570"/>
      <c r="D44" s="570"/>
      <c r="E44" s="570"/>
      <c r="F44" s="570"/>
      <c r="G44" s="570"/>
      <c r="H44" s="647"/>
    </row>
    <row r="45" spans="2:9" ht="12.75" customHeight="1" x14ac:dyDescent="0.2">
      <c r="B45" s="608"/>
      <c r="C45" s="609"/>
      <c r="D45" s="609"/>
      <c r="E45" s="609"/>
      <c r="F45" s="609"/>
      <c r="G45" s="609"/>
      <c r="H45" s="610"/>
    </row>
    <row r="46" spans="2:9" ht="13.5" customHeight="1" x14ac:dyDescent="0.2"/>
    <row r="47" spans="2:9" ht="27" customHeight="1" x14ac:dyDescent="0.2">
      <c r="B47" s="19" t="s">
        <v>8</v>
      </c>
      <c r="C47" s="21" t="s">
        <v>9</v>
      </c>
      <c r="D47" s="20" t="s">
        <v>10</v>
      </c>
      <c r="E47" s="21" t="s">
        <v>2</v>
      </c>
      <c r="F47" s="21" t="s">
        <v>11</v>
      </c>
      <c r="G47" s="21" t="s">
        <v>3</v>
      </c>
      <c r="H47" s="21" t="s">
        <v>12</v>
      </c>
    </row>
    <row r="48" spans="2:9" ht="79.5" customHeight="1" x14ac:dyDescent="0.2">
      <c r="B48" s="1"/>
      <c r="C48" s="360" t="s">
        <v>1596</v>
      </c>
      <c r="D48" s="22" t="s">
        <v>1</v>
      </c>
      <c r="E48" s="108" t="s">
        <v>1649</v>
      </c>
      <c r="F48" s="24" t="s">
        <v>1595</v>
      </c>
      <c r="G48" s="25" t="s">
        <v>1609</v>
      </c>
      <c r="H48" s="24" t="s">
        <v>1608</v>
      </c>
    </row>
    <row r="49" spans="2:8" ht="79.5" customHeight="1" x14ac:dyDescent="0.2">
      <c r="B49" s="1"/>
      <c r="C49" s="103" t="str">
        <f>PGrandmother  &amp;"                                                                                                                                                                                                                 See NOTE 2"</f>
        <v>Georgina Norrie                                                                    B Oct 5, 1885-D Nov 7, 1987                                                                                                                                                                                                                 See NOTE 2</v>
      </c>
      <c r="D49" s="22" t="s">
        <v>1</v>
      </c>
      <c r="E49" s="23" t="str">
        <f>IF(PGMotherBirth&lt;&gt;0,PGMotherBirth,"")</f>
        <v>5 Oct 1885</v>
      </c>
      <c r="F49" s="24" t="s">
        <v>1612</v>
      </c>
      <c r="G49" s="26" t="str">
        <f>IF(PGMotherDeath&lt;&gt;0,PGMotherDeath,"")</f>
        <v>November 7, 1987</v>
      </c>
      <c r="H49" s="24" t="str">
        <f>IF(PGMotherDeathLoc&lt;&gt;0,PGMotherDeathLoc,"")</f>
        <v>Vancouver, British Columbia, Canada</v>
      </c>
    </row>
    <row r="50" spans="2:8" ht="79.5" customHeight="1" x14ac:dyDescent="0.2">
      <c r="B50" s="1"/>
      <c r="C50" s="360" t="s">
        <v>1611</v>
      </c>
      <c r="D50" s="22" t="s">
        <v>0</v>
      </c>
      <c r="E50" s="23" t="s">
        <v>1613</v>
      </c>
      <c r="F50" s="24" t="s">
        <v>1610</v>
      </c>
      <c r="G50" s="25" t="s">
        <v>1615</v>
      </c>
      <c r="H50" s="24" t="s">
        <v>1616</v>
      </c>
    </row>
    <row r="51" spans="2:8" ht="78.75" customHeight="1" x14ac:dyDescent="0.2">
      <c r="B51" s="1"/>
      <c r="C51" s="360" t="s">
        <v>2348</v>
      </c>
      <c r="D51" s="22" t="s">
        <v>0</v>
      </c>
      <c r="E51" s="23" t="s">
        <v>1618</v>
      </c>
      <c r="F51" s="24" t="s">
        <v>1610</v>
      </c>
      <c r="G51" s="25" t="s">
        <v>1619</v>
      </c>
      <c r="H51" s="24" t="s">
        <v>1620</v>
      </c>
    </row>
    <row r="52" spans="2:8" ht="78.75" customHeight="1" x14ac:dyDescent="0.2">
      <c r="B52" s="1"/>
      <c r="C52" s="360" t="s">
        <v>1621</v>
      </c>
      <c r="D52" s="22" t="s">
        <v>1</v>
      </c>
      <c r="E52" s="23" t="s">
        <v>1622</v>
      </c>
      <c r="F52" s="24" t="s">
        <v>1610</v>
      </c>
      <c r="G52" s="355" t="s">
        <v>1642</v>
      </c>
      <c r="H52" s="24" t="s">
        <v>1638</v>
      </c>
    </row>
    <row r="53" spans="2:8" ht="78.75" customHeight="1" x14ac:dyDescent="0.2">
      <c r="B53" s="130"/>
      <c r="C53" s="360" t="s">
        <v>1652</v>
      </c>
      <c r="D53" s="104" t="s">
        <v>0</v>
      </c>
      <c r="E53" s="105" t="s">
        <v>1643</v>
      </c>
      <c r="F53" s="106" t="s">
        <v>1644</v>
      </c>
      <c r="G53" s="358" t="s">
        <v>1648</v>
      </c>
      <c r="H53" s="106"/>
    </row>
    <row r="54" spans="2:8" ht="83.25" customHeight="1" x14ac:dyDescent="0.2">
      <c r="B54" s="636" t="s">
        <v>2399</v>
      </c>
      <c r="C54" s="636"/>
      <c r="D54" s="636"/>
      <c r="E54" s="636"/>
      <c r="F54" s="636"/>
      <c r="G54" s="636"/>
      <c r="H54" s="636"/>
    </row>
    <row r="55" spans="2:8" ht="104.25" customHeight="1" x14ac:dyDescent="0.2">
      <c r="B55" s="636" t="s">
        <v>2400</v>
      </c>
      <c r="C55" s="636"/>
      <c r="D55" s="636"/>
      <c r="E55" s="636"/>
      <c r="F55" s="636"/>
      <c r="G55" s="636"/>
      <c r="H55" s="636"/>
    </row>
    <row r="56" spans="2:8" ht="62.25" customHeight="1" x14ac:dyDescent="0.2">
      <c r="B56" s="636" t="s">
        <v>2135</v>
      </c>
      <c r="C56" s="586"/>
      <c r="D56" s="586"/>
      <c r="E56" s="586"/>
      <c r="F56" s="586"/>
      <c r="G56" s="586"/>
      <c r="H56" s="586"/>
    </row>
    <row r="57" spans="2:8" ht="78" customHeight="1" x14ac:dyDescent="0.2">
      <c r="B57" s="636" t="s">
        <v>2182</v>
      </c>
      <c r="C57" s="641"/>
      <c r="D57" s="641"/>
      <c r="E57" s="641"/>
      <c r="F57" s="641"/>
      <c r="G57" s="641"/>
      <c r="H57" s="641"/>
    </row>
    <row r="58" spans="2:8" ht="190.5" customHeight="1" x14ac:dyDescent="0.2">
      <c r="B58" s="636" t="s">
        <v>2144</v>
      </c>
      <c r="C58" s="586"/>
      <c r="D58" s="586"/>
      <c r="E58" s="586"/>
      <c r="F58" s="586"/>
      <c r="G58" s="586"/>
      <c r="H58" s="586"/>
    </row>
    <row r="59" spans="2:8" ht="41.25" customHeight="1" x14ac:dyDescent="0.2">
      <c r="B59" s="636" t="s">
        <v>1606</v>
      </c>
      <c r="C59" s="641"/>
      <c r="D59" s="641"/>
      <c r="E59" s="641"/>
      <c r="F59" s="641"/>
      <c r="G59" s="641"/>
      <c r="H59" s="641"/>
    </row>
    <row r="60" spans="2:8" ht="69.75" customHeight="1" x14ac:dyDescent="0.2">
      <c r="B60" s="636" t="s">
        <v>2169</v>
      </c>
      <c r="C60" s="641"/>
      <c r="D60" s="641"/>
      <c r="E60" s="641"/>
      <c r="F60" s="641"/>
      <c r="G60" s="641"/>
      <c r="H60" s="641"/>
    </row>
    <row r="61" spans="2:8" ht="81" customHeight="1" x14ac:dyDescent="0.2">
      <c r="B61" s="636" t="s">
        <v>2398</v>
      </c>
      <c r="C61" s="641"/>
      <c r="D61" s="641"/>
      <c r="E61" s="641"/>
      <c r="F61" s="641"/>
      <c r="G61" s="641"/>
      <c r="H61" s="641"/>
    </row>
    <row r="62" spans="2:8" ht="139.5" customHeight="1" x14ac:dyDescent="0.2">
      <c r="B62" s="636" t="s">
        <v>2397</v>
      </c>
      <c r="C62" s="586"/>
      <c r="D62" s="586"/>
      <c r="E62" s="586"/>
      <c r="F62" s="586"/>
      <c r="G62" s="586"/>
      <c r="H62" s="586"/>
    </row>
    <row r="63" spans="2:8" ht="177.75" customHeight="1" x14ac:dyDescent="0.2">
      <c r="B63" s="636" t="s">
        <v>2136</v>
      </c>
      <c r="C63" s="641"/>
      <c r="D63" s="641"/>
      <c r="E63" s="641"/>
      <c r="F63" s="641"/>
      <c r="G63" s="641"/>
      <c r="H63" s="641"/>
    </row>
    <row r="64" spans="2:8" ht="78" customHeight="1" x14ac:dyDescent="0.2">
      <c r="B64" s="636" t="s">
        <v>1617</v>
      </c>
      <c r="C64" s="641"/>
      <c r="D64" s="641"/>
      <c r="E64" s="641"/>
      <c r="F64" s="641"/>
      <c r="G64" s="641"/>
      <c r="H64" s="641"/>
    </row>
    <row r="65" spans="2:8" ht="72" customHeight="1" x14ac:dyDescent="0.2">
      <c r="B65" s="636" t="s">
        <v>1669</v>
      </c>
      <c r="C65" s="641"/>
      <c r="D65" s="641"/>
      <c r="E65" s="641"/>
      <c r="F65" s="641"/>
      <c r="G65" s="641"/>
      <c r="H65" s="641"/>
    </row>
    <row r="66" spans="2:8" ht="132.75" customHeight="1" x14ac:dyDescent="0.2">
      <c r="B66" s="636" t="s">
        <v>1670</v>
      </c>
      <c r="C66" s="641"/>
      <c r="D66" s="641"/>
      <c r="E66" s="641"/>
      <c r="F66" s="641"/>
      <c r="G66" s="641"/>
      <c r="H66" s="641"/>
    </row>
    <row r="67" spans="2:8" s="1" customFormat="1" ht="141" customHeight="1" x14ac:dyDescent="0.2">
      <c r="B67" s="590" t="s">
        <v>2095</v>
      </c>
      <c r="C67" s="590"/>
      <c r="D67" s="590"/>
      <c r="E67" s="590"/>
      <c r="F67" s="590"/>
      <c r="G67" s="590"/>
      <c r="H67" s="590"/>
    </row>
    <row r="68" spans="2:8" s="1" customFormat="1" ht="76.5" customHeight="1" x14ac:dyDescent="0.2">
      <c r="B68" s="590" t="s">
        <v>2353</v>
      </c>
      <c r="C68" s="591"/>
      <c r="D68" s="591"/>
      <c r="E68" s="591"/>
      <c r="F68" s="591"/>
      <c r="G68" s="591"/>
      <c r="H68" s="591"/>
    </row>
    <row r="69" spans="2:8" s="1" customFormat="1" ht="60.75" customHeight="1" x14ac:dyDescent="0.2">
      <c r="B69" s="590" t="s">
        <v>2354</v>
      </c>
      <c r="C69" s="591"/>
      <c r="D69" s="591"/>
      <c r="E69" s="591"/>
      <c r="F69" s="591"/>
      <c r="G69" s="591"/>
      <c r="H69" s="591"/>
    </row>
    <row r="70" spans="2:8" s="1" customFormat="1" ht="45.75" customHeight="1" x14ac:dyDescent="0.2">
      <c r="B70" s="590" t="s">
        <v>2140</v>
      </c>
      <c r="C70" s="591"/>
      <c r="D70" s="591"/>
      <c r="E70" s="591"/>
      <c r="F70" s="591"/>
      <c r="G70" s="591"/>
      <c r="H70" s="591"/>
    </row>
    <row r="71" spans="2:8" s="1" customFormat="1" ht="74.25" customHeight="1" x14ac:dyDescent="0.2">
      <c r="B71" s="590" t="s">
        <v>2141</v>
      </c>
      <c r="C71" s="591"/>
      <c r="D71" s="591"/>
      <c r="E71" s="591"/>
      <c r="F71" s="591"/>
      <c r="G71" s="591"/>
      <c r="H71" s="591"/>
    </row>
    <row r="72" spans="2:8" s="1" customFormat="1" ht="54" customHeight="1" x14ac:dyDescent="0.2">
      <c r="B72" s="590" t="s">
        <v>2139</v>
      </c>
      <c r="C72" s="591"/>
      <c r="D72" s="591"/>
      <c r="E72" s="591"/>
      <c r="F72" s="591"/>
      <c r="G72" s="591"/>
      <c r="H72" s="591"/>
    </row>
    <row r="73" spans="2:8" s="1" customFormat="1" ht="76.5" customHeight="1" x14ac:dyDescent="0.2">
      <c r="B73" s="590" t="s">
        <v>2138</v>
      </c>
      <c r="C73" s="591"/>
      <c r="D73" s="591"/>
      <c r="E73" s="591"/>
      <c r="F73" s="591"/>
      <c r="G73" s="591"/>
      <c r="H73" s="591"/>
    </row>
    <row r="74" spans="2:8" s="1" customFormat="1" ht="51.75" customHeight="1" x14ac:dyDescent="0.2">
      <c r="B74" s="590" t="s">
        <v>2151</v>
      </c>
      <c r="C74" s="591"/>
      <c r="D74" s="591"/>
      <c r="E74" s="591"/>
      <c r="F74" s="591"/>
      <c r="G74" s="591"/>
      <c r="H74" s="591"/>
    </row>
    <row r="75" spans="2:8" s="1" customFormat="1" ht="191.25" customHeight="1" x14ac:dyDescent="0.2">
      <c r="B75" s="590" t="s">
        <v>2357</v>
      </c>
      <c r="C75" s="591"/>
      <c r="D75" s="591"/>
      <c r="E75" s="591"/>
      <c r="F75" s="591"/>
      <c r="G75" s="591"/>
      <c r="H75" s="591"/>
    </row>
    <row r="76" spans="2:8" s="1" customFormat="1" ht="108.75" customHeight="1" x14ac:dyDescent="0.2">
      <c r="B76" s="643" t="s">
        <v>2164</v>
      </c>
      <c r="C76" s="643"/>
      <c r="D76" s="643"/>
      <c r="E76" s="643"/>
      <c r="F76" s="643"/>
      <c r="G76" s="643"/>
      <c r="H76" s="643"/>
    </row>
    <row r="77" spans="2:8" s="1" customFormat="1" ht="39" customHeight="1" x14ac:dyDescent="0.2">
      <c r="B77" s="590" t="s">
        <v>2165</v>
      </c>
      <c r="C77" s="591"/>
      <c r="D77" s="591"/>
      <c r="E77" s="591"/>
      <c r="F77" s="591"/>
      <c r="G77" s="591"/>
      <c r="H77" s="591"/>
    </row>
    <row r="78" spans="2:8" s="1" customFormat="1" ht="57" customHeight="1" x14ac:dyDescent="0.2">
      <c r="B78" s="590" t="s">
        <v>2142</v>
      </c>
      <c r="C78" s="591"/>
      <c r="D78" s="591"/>
      <c r="E78" s="591"/>
      <c r="F78" s="591"/>
      <c r="G78" s="591"/>
      <c r="H78" s="591"/>
    </row>
    <row r="79" spans="2:8" s="1" customFormat="1" ht="86.25" customHeight="1" x14ac:dyDescent="0.2">
      <c r="B79" s="590" t="s">
        <v>2166</v>
      </c>
      <c r="C79" s="591"/>
      <c r="D79" s="591"/>
      <c r="E79" s="591"/>
      <c r="F79" s="591"/>
      <c r="G79" s="591"/>
      <c r="H79" s="591"/>
    </row>
    <row r="80" spans="2:8" s="1" customFormat="1" ht="44.25" customHeight="1" x14ac:dyDescent="0.2">
      <c r="B80" s="590" t="s">
        <v>2172</v>
      </c>
      <c r="C80" s="591"/>
      <c r="D80" s="591"/>
      <c r="E80" s="591"/>
      <c r="F80" s="591"/>
      <c r="G80" s="591"/>
      <c r="H80" s="591"/>
    </row>
    <row r="81" spans="2:13" s="1" customFormat="1" ht="63" customHeight="1" x14ac:dyDescent="0.2">
      <c r="B81" s="590" t="s">
        <v>2173</v>
      </c>
      <c r="C81" s="591"/>
      <c r="D81" s="591"/>
      <c r="E81" s="591"/>
      <c r="F81" s="591"/>
      <c r="G81" s="591"/>
      <c r="H81" s="591"/>
    </row>
    <row r="82" spans="2:13" s="1" customFormat="1" ht="73.5" customHeight="1" x14ac:dyDescent="0.2">
      <c r="B82" s="655" t="s">
        <v>2096</v>
      </c>
      <c r="C82" s="656"/>
      <c r="D82" s="656"/>
      <c r="E82" s="656"/>
      <c r="F82" s="656"/>
      <c r="G82" s="656"/>
      <c r="H82" s="656"/>
    </row>
    <row r="83" spans="2:13" s="1" customFormat="1" ht="123.75" customHeight="1" x14ac:dyDescent="0.2">
      <c r="B83" s="623" t="s">
        <v>2087</v>
      </c>
      <c r="C83" s="623"/>
      <c r="D83" s="623"/>
      <c r="E83" s="623"/>
      <c r="F83" s="623"/>
      <c r="G83" s="623"/>
      <c r="H83" s="623"/>
    </row>
    <row r="84" spans="2:13" s="1" customFormat="1" ht="44.25" customHeight="1" x14ac:dyDescent="0.2">
      <c r="B84" s="623" t="s">
        <v>1629</v>
      </c>
      <c r="C84" s="591"/>
      <c r="D84" s="591"/>
      <c r="E84" s="591"/>
      <c r="F84" s="591"/>
      <c r="G84" s="591"/>
      <c r="H84" s="591"/>
    </row>
    <row r="85" spans="2:13" s="1" customFormat="1" ht="75" customHeight="1" x14ac:dyDescent="0.2">
      <c r="B85" s="590" t="s">
        <v>1639</v>
      </c>
      <c r="C85" s="590"/>
      <c r="D85" s="590"/>
      <c r="E85" s="590"/>
      <c r="F85" s="590"/>
      <c r="G85" s="590"/>
      <c r="H85" s="590"/>
    </row>
    <row r="86" spans="2:13" s="1" customFormat="1" ht="86.25" customHeight="1" x14ac:dyDescent="0.2">
      <c r="B86" s="645" t="s">
        <v>2074</v>
      </c>
      <c r="C86" s="645"/>
      <c r="D86" s="645"/>
      <c r="E86" s="645"/>
      <c r="F86" s="645"/>
      <c r="G86" s="645"/>
      <c r="H86" s="645"/>
      <c r="I86" s="639" t="s">
        <v>1631</v>
      </c>
      <c r="J86" s="639"/>
      <c r="K86" s="639"/>
    </row>
    <row r="87" spans="2:13" s="1" customFormat="1" ht="32.25" customHeight="1" x14ac:dyDescent="0.2">
      <c r="B87" s="644" t="s">
        <v>1623</v>
      </c>
      <c r="C87" s="654"/>
      <c r="D87" s="654"/>
      <c r="E87" s="654"/>
      <c r="F87" s="654"/>
      <c r="G87" s="654"/>
      <c r="H87" s="654"/>
      <c r="I87" s="496" t="s">
        <v>1627</v>
      </c>
      <c r="J87" s="496"/>
      <c r="K87" s="496"/>
      <c r="L87" s="496"/>
      <c r="M87" s="496"/>
    </row>
    <row r="88" spans="2:13" s="1" customFormat="1" ht="35.25" customHeight="1" x14ac:dyDescent="0.2">
      <c r="B88" s="644" t="s">
        <v>1624</v>
      </c>
      <c r="C88" s="496"/>
      <c r="D88" s="496"/>
      <c r="E88" s="496"/>
      <c r="F88" s="496"/>
      <c r="G88" s="496"/>
      <c r="H88" s="496"/>
    </row>
    <row r="89" spans="2:13" s="1" customFormat="1" ht="29.25" customHeight="1" x14ac:dyDescent="0.2">
      <c r="B89" s="644" t="s">
        <v>1625</v>
      </c>
      <c r="C89" s="496"/>
      <c r="D89" s="496"/>
      <c r="E89" s="496"/>
      <c r="F89" s="496"/>
      <c r="G89" s="496"/>
      <c r="H89" s="496"/>
    </row>
    <row r="90" spans="2:13" s="1" customFormat="1" ht="29.25" customHeight="1" x14ac:dyDescent="0.2">
      <c r="B90" s="644" t="s">
        <v>1626</v>
      </c>
      <c r="C90" s="496"/>
      <c r="D90" s="496"/>
      <c r="E90" s="496"/>
      <c r="F90" s="496"/>
      <c r="G90" s="496"/>
      <c r="H90" s="496"/>
    </row>
    <row r="91" spans="2:13" s="1" customFormat="1" ht="59.25" customHeight="1" x14ac:dyDescent="0.2">
      <c r="B91" s="644" t="s">
        <v>2316</v>
      </c>
      <c r="C91" s="496"/>
      <c r="D91" s="496"/>
      <c r="E91" s="496"/>
      <c r="F91" s="496"/>
      <c r="G91" s="496"/>
      <c r="H91" s="496"/>
    </row>
    <row r="92" spans="2:13" s="1" customFormat="1" ht="41.25" customHeight="1" x14ac:dyDescent="0.2">
      <c r="B92" s="644" t="s">
        <v>1635</v>
      </c>
      <c r="C92" s="496"/>
      <c r="D92" s="496"/>
      <c r="E92" s="496"/>
      <c r="F92" s="496"/>
      <c r="G92" s="496"/>
      <c r="H92" s="496"/>
    </row>
    <row r="93" spans="2:13" s="1" customFormat="1" ht="29.25" customHeight="1" x14ac:dyDescent="0.2">
      <c r="B93" s="644" t="s">
        <v>2317</v>
      </c>
      <c r="C93" s="496"/>
      <c r="D93" s="496"/>
      <c r="E93" s="496"/>
      <c r="F93" s="496"/>
      <c r="G93" s="496"/>
      <c r="H93" s="496"/>
    </row>
    <row r="94" spans="2:13" s="1" customFormat="1" ht="81" customHeight="1" x14ac:dyDescent="0.2">
      <c r="B94" s="644" t="s">
        <v>1636</v>
      </c>
      <c r="C94" s="496"/>
      <c r="D94" s="496"/>
      <c r="E94" s="496"/>
      <c r="F94" s="496"/>
      <c r="G94" s="496"/>
      <c r="H94" s="496"/>
    </row>
    <row r="95" spans="2:13" s="1" customFormat="1" ht="71.25" customHeight="1" x14ac:dyDescent="0.2">
      <c r="B95" s="644" t="s">
        <v>2073</v>
      </c>
      <c r="C95" s="496"/>
      <c r="D95" s="496"/>
      <c r="E95" s="496"/>
      <c r="F95" s="496"/>
      <c r="G95" s="496"/>
      <c r="H95" s="496"/>
    </row>
    <row r="96" spans="2:13" s="1" customFormat="1" ht="61.5" customHeight="1" x14ac:dyDescent="0.2">
      <c r="B96" s="644" t="s">
        <v>1630</v>
      </c>
      <c r="C96" s="496"/>
      <c r="D96" s="496"/>
      <c r="E96" s="496"/>
      <c r="F96" s="496"/>
      <c r="G96" s="496"/>
      <c r="H96" s="496"/>
    </row>
    <row r="97" spans="2:8" s="1" customFormat="1" ht="48.75" customHeight="1" x14ac:dyDescent="0.2">
      <c r="B97" s="644" t="s">
        <v>1633</v>
      </c>
      <c r="C97" s="496"/>
      <c r="D97" s="496"/>
      <c r="E97" s="496"/>
      <c r="F97" s="496"/>
      <c r="G97" s="496"/>
      <c r="H97" s="496"/>
    </row>
    <row r="98" spans="2:8" s="1" customFormat="1" ht="39" customHeight="1" x14ac:dyDescent="0.2">
      <c r="B98" s="644" t="s">
        <v>1634</v>
      </c>
      <c r="C98" s="496"/>
      <c r="D98" s="496"/>
      <c r="E98" s="496"/>
      <c r="F98" s="496"/>
      <c r="G98" s="496"/>
      <c r="H98" s="496"/>
    </row>
    <row r="99" spans="2:8" s="1" customFormat="1" ht="29.25" customHeight="1" x14ac:dyDescent="0.2">
      <c r="B99" s="644" t="s">
        <v>1628</v>
      </c>
      <c r="C99" s="496"/>
      <c r="D99" s="496"/>
      <c r="E99" s="496"/>
      <c r="F99" s="496"/>
      <c r="G99" s="496"/>
      <c r="H99" s="496"/>
    </row>
    <row r="100" spans="2:8" s="1" customFormat="1" ht="75" customHeight="1" x14ac:dyDescent="0.2">
      <c r="B100" s="644" t="s">
        <v>1640</v>
      </c>
      <c r="C100" s="496"/>
      <c r="D100" s="496"/>
      <c r="E100" s="496"/>
      <c r="F100" s="496"/>
      <c r="G100" s="496"/>
      <c r="H100" s="496"/>
    </row>
    <row r="101" spans="2:8" s="1" customFormat="1" ht="61.5" customHeight="1" x14ac:dyDescent="0.2">
      <c r="B101" s="644" t="s">
        <v>1632</v>
      </c>
      <c r="C101" s="644"/>
      <c r="D101" s="644"/>
      <c r="E101" s="644"/>
      <c r="F101" s="644"/>
      <c r="G101" s="644"/>
      <c r="H101" s="644"/>
    </row>
    <row r="102" spans="2:8" s="1" customFormat="1" ht="65.25" customHeight="1" x14ac:dyDescent="0.2">
      <c r="B102" s="644" t="s">
        <v>1637</v>
      </c>
      <c r="C102" s="496"/>
      <c r="D102" s="496"/>
      <c r="E102" s="496"/>
      <c r="F102" s="496"/>
      <c r="G102" s="496"/>
      <c r="H102" s="496"/>
    </row>
    <row r="103" spans="2:8" s="1" customFormat="1" ht="65.25" customHeight="1" x14ac:dyDescent="0.2">
      <c r="B103" s="644" t="s">
        <v>2072</v>
      </c>
      <c r="C103" s="496"/>
      <c r="D103" s="496"/>
      <c r="E103" s="496"/>
      <c r="F103" s="496"/>
      <c r="G103" s="496"/>
      <c r="H103" s="496"/>
    </row>
    <row r="104" spans="2:8" ht="180.75" customHeight="1" x14ac:dyDescent="0.2">
      <c r="B104" s="590" t="s">
        <v>2137</v>
      </c>
      <c r="C104" s="590"/>
      <c r="D104" s="590"/>
      <c r="E104" s="590"/>
      <c r="F104" s="590"/>
      <c r="G104" s="590"/>
      <c r="H104" s="590"/>
    </row>
    <row r="105" spans="2:8" ht="78.75" customHeight="1" x14ac:dyDescent="0.2">
      <c r="B105" s="586"/>
      <c r="C105" s="586"/>
      <c r="D105" s="586"/>
      <c r="E105" s="586"/>
      <c r="F105" s="586"/>
      <c r="G105" s="586"/>
      <c r="H105" s="586"/>
    </row>
  </sheetData>
  <mergeCells count="92">
    <mergeCell ref="B23:H23"/>
    <mergeCell ref="B27:H27"/>
    <mergeCell ref="B24:H24"/>
    <mergeCell ref="B68:H68"/>
    <mergeCell ref="B60:H60"/>
    <mergeCell ref="B58:H58"/>
    <mergeCell ref="B61:H61"/>
    <mergeCell ref="B57:H57"/>
    <mergeCell ref="B56:H56"/>
    <mergeCell ref="B34:H34"/>
    <mergeCell ref="B40:H40"/>
    <mergeCell ref="B28:H28"/>
    <mergeCell ref="B38:H38"/>
    <mergeCell ref="B42:H42"/>
    <mergeCell ref="B39:H39"/>
    <mergeCell ref="B59:H59"/>
    <mergeCell ref="B105:H105"/>
    <mergeCell ref="B85:H85"/>
    <mergeCell ref="B65:H65"/>
    <mergeCell ref="B66:H66"/>
    <mergeCell ref="B63:H63"/>
    <mergeCell ref="B64:H64"/>
    <mergeCell ref="B69:H69"/>
    <mergeCell ref="B82:H82"/>
    <mergeCell ref="B81:H81"/>
    <mergeCell ref="B80:H80"/>
    <mergeCell ref="B71:H71"/>
    <mergeCell ref="B75:H75"/>
    <mergeCell ref="B78:H78"/>
    <mergeCell ref="B77:H77"/>
    <mergeCell ref="B83:H83"/>
    <mergeCell ref="B67:H67"/>
    <mergeCell ref="I87:M87"/>
    <mergeCell ref="B91:H91"/>
    <mergeCell ref="B93:H93"/>
    <mergeCell ref="B104:H104"/>
    <mergeCell ref="B87:H87"/>
    <mergeCell ref="B97:H97"/>
    <mergeCell ref="B102:H102"/>
    <mergeCell ref="B96:H96"/>
    <mergeCell ref="B98:H98"/>
    <mergeCell ref="B100:H100"/>
    <mergeCell ref="B101:H101"/>
    <mergeCell ref="B99:H99"/>
    <mergeCell ref="B92:H92"/>
    <mergeCell ref="B88:H88"/>
    <mergeCell ref="B103:H103"/>
    <mergeCell ref="B95:H95"/>
    <mergeCell ref="C13:D13"/>
    <mergeCell ref="G13:H13"/>
    <mergeCell ref="C14:D14"/>
    <mergeCell ref="C15:D15"/>
    <mergeCell ref="G15:H15"/>
    <mergeCell ref="C16:D16"/>
    <mergeCell ref="G16:H16"/>
    <mergeCell ref="B45:H45"/>
    <mergeCell ref="B44:H44"/>
    <mergeCell ref="B21:H21"/>
    <mergeCell ref="B22:H22"/>
    <mergeCell ref="B30:H30"/>
    <mergeCell ref="B31:H31"/>
    <mergeCell ref="B33:H33"/>
    <mergeCell ref="B43:H43"/>
    <mergeCell ref="B37:H37"/>
    <mergeCell ref="B29:H29"/>
    <mergeCell ref="B35:H35"/>
    <mergeCell ref="B41:H41"/>
    <mergeCell ref="B32:H32"/>
    <mergeCell ref="B26:H26"/>
    <mergeCell ref="B10:D10"/>
    <mergeCell ref="F10:H10"/>
    <mergeCell ref="C11:D11"/>
    <mergeCell ref="G11:H11"/>
    <mergeCell ref="C12:D12"/>
    <mergeCell ref="G12:H12"/>
    <mergeCell ref="B89:H89"/>
    <mergeCell ref="B90:H90"/>
    <mergeCell ref="B94:H94"/>
    <mergeCell ref="B84:H84"/>
    <mergeCell ref="B86:H86"/>
    <mergeCell ref="B62:H62"/>
    <mergeCell ref="B54:H54"/>
    <mergeCell ref="B55:H55"/>
    <mergeCell ref="B25:H25"/>
    <mergeCell ref="I86:K86"/>
    <mergeCell ref="B36:H36"/>
    <mergeCell ref="B73:H73"/>
    <mergeCell ref="B79:H79"/>
    <mergeCell ref="B72:H72"/>
    <mergeCell ref="B74:H74"/>
    <mergeCell ref="B70:H70"/>
    <mergeCell ref="B76:H76"/>
  </mergeCells>
  <hyperlinks>
    <hyperlink ref="C49" location="'Paternal Grandparents'!A1" tooltip="Click to view" display="'Paternal Grandparents'!A1" xr:uid="{87819EFF-D17B-4EE8-8C62-4871B29D56E6}"/>
    <hyperlink ref="B76:H76" r:id="rId1" display="4.5.1 Sandra Jean Norrie: On March 15, 1969 in St Lawrence Church, Whitwell, Sandra Jean Norrie married Geoffrey Hawkins (B September 21, 1944), a son of Gabriel Scoffins and Amy (nee Lawrence).   {RAY: Check out the difference in Geoffrey's last name}. Sandra Jean (nee Norrie) and Geoffrey Hawkins had the following 2 children: Geoffrey Richard Hawkins (B March 5, 1974 in Scarsdale Hospital, Chesterfield, England) and Julie Ann Hawkins (B May 19, 1971 in Scarsdale Hospital, Chesterfield, England). It is this Sandra Jean Hawkins (nee Norrie) who wrote an article found HERE" xr:uid="{B6DB391C-2933-47A3-BD6D-A5EDD53F04CE}"/>
  </hyperlinks>
  <printOptions horizontalCentered="1"/>
  <pageMargins left="0.45" right="0.45" top="0.5" bottom="0.5" header="0.3" footer="0.3"/>
  <pageSetup scale="59" fitToHeight="0" orientation="portrait" horizontalDpi="4800" r:id="rId2"/>
  <drawing r:id="rId3"/>
  <picture r:id="rId4"/>
  <tableParts count="1">
    <tablePart r:id="rId5"/>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9AB1FC-706A-4C7A-860A-1BFEB1E2E39A}">
  <sheetPr>
    <tabColor theme="7"/>
  </sheetPr>
  <dimension ref="B1:I81"/>
  <sheetViews>
    <sheetView zoomScaleNormal="100" workbookViewId="0"/>
  </sheetViews>
  <sheetFormatPr defaultRowHeight="78.75" customHeight="1" x14ac:dyDescent="0.2"/>
  <cols>
    <col min="1" max="1" width="9.125" customWidth="1"/>
    <col min="2" max="2" width="19.5" customWidth="1"/>
    <col min="3" max="3" width="19.625" customWidth="1"/>
    <col min="4" max="4" width="19.75" customWidth="1"/>
    <col min="5" max="5" width="14.625" customWidth="1"/>
    <col min="6" max="6" width="19.5" customWidth="1"/>
    <col min="7" max="8" width="19.625" customWidth="1"/>
    <col min="9" max="9" width="36.25" customWidth="1"/>
    <col min="10" max="10" width="10.125" customWidth="1"/>
    <col min="11" max="11" width="9.625" customWidth="1"/>
  </cols>
  <sheetData>
    <row r="1" spans="2:8" ht="62.25" customHeight="1" x14ac:dyDescent="0.75">
      <c r="B1" s="454" t="s">
        <v>31</v>
      </c>
      <c r="C1" s="13"/>
      <c r="D1" s="13"/>
      <c r="E1" s="128" t="s">
        <v>118</v>
      </c>
    </row>
    <row r="2" spans="2:8" ht="57" customHeight="1" x14ac:dyDescent="0.2">
      <c r="B2" s="14" t="s">
        <v>5</v>
      </c>
      <c r="C2" s="15"/>
      <c r="D2" s="15"/>
      <c r="E2" s="18"/>
      <c r="F2" s="18"/>
      <c r="G2" s="18"/>
      <c r="H2" s="18"/>
    </row>
    <row r="3" spans="2:8" ht="14.25" customHeight="1" x14ac:dyDescent="0.2"/>
    <row r="4" spans="2:8" ht="15" customHeight="1" x14ac:dyDescent="0.2"/>
    <row r="5" spans="2:8" ht="20.25" customHeight="1" x14ac:dyDescent="0.3">
      <c r="B5" s="16" t="s">
        <v>6</v>
      </c>
      <c r="F5" s="16" t="s">
        <v>7</v>
      </c>
    </row>
    <row r="6" spans="2:8" ht="15.75" customHeight="1" x14ac:dyDescent="0.2"/>
    <row r="7" spans="2:8" ht="15.75" customHeight="1" x14ac:dyDescent="0.2"/>
    <row r="8" spans="2:8" ht="15.75" customHeight="1" x14ac:dyDescent="0.2"/>
    <row r="9" spans="2:8" ht="50.25" customHeight="1" x14ac:dyDescent="0.2"/>
    <row r="10" spans="2:8" ht="42" customHeight="1" x14ac:dyDescent="0.2">
      <c r="B10" s="676" t="str">
        <f xml:space="preserve">   "Father:            "                                                   &amp;                    'Family Tree'!K164</f>
        <v>Father:            George Norrie                                                                          B 1836-D May 22, 1861</v>
      </c>
      <c r="C10" s="677"/>
      <c r="D10" s="678"/>
      <c r="F10" s="676" t="str">
        <f xml:space="preserve">    "Mother:                 " &amp;   'Family Tree'!K177</f>
        <v>Mother:                 Anne Joss Duncan                                                                 B Jul 16, 1832-D Oct 31, 1932</v>
      </c>
      <c r="G10" s="677"/>
      <c r="H10" s="678"/>
    </row>
    <row r="11" spans="2:8" ht="20.25" customHeight="1" x14ac:dyDescent="0.25">
      <c r="B11" s="6"/>
      <c r="C11" s="550" t="s">
        <v>2</v>
      </c>
      <c r="D11" s="551"/>
      <c r="F11" s="6"/>
      <c r="G11" s="550" t="s">
        <v>2</v>
      </c>
      <c r="H11" s="551"/>
    </row>
    <row r="12" spans="2:8" ht="20.25" customHeight="1" x14ac:dyDescent="0.25">
      <c r="B12" s="6"/>
      <c r="C12" s="552" t="s">
        <v>1566</v>
      </c>
      <c r="D12" s="553"/>
      <c r="F12" s="10"/>
      <c r="G12" s="552" t="s">
        <v>1976</v>
      </c>
      <c r="H12" s="553"/>
    </row>
    <row r="13" spans="2:8" ht="34.5" customHeight="1" x14ac:dyDescent="0.2">
      <c r="B13" s="6"/>
      <c r="C13" s="562" t="s">
        <v>1567</v>
      </c>
      <c r="D13" s="563"/>
      <c r="F13" s="10"/>
      <c r="G13" s="562" t="s">
        <v>1571</v>
      </c>
      <c r="H13" s="563"/>
    </row>
    <row r="14" spans="2:8" ht="18" customHeight="1" x14ac:dyDescent="0.25">
      <c r="B14" s="6"/>
      <c r="C14" s="550" t="s">
        <v>3</v>
      </c>
      <c r="D14" s="551"/>
      <c r="F14" s="10"/>
      <c r="G14" s="64" t="s">
        <v>3</v>
      </c>
      <c r="H14" s="65"/>
    </row>
    <row r="15" spans="2:8" ht="47.25" customHeight="1" x14ac:dyDescent="0.2">
      <c r="B15" s="6"/>
      <c r="C15" s="668" t="s">
        <v>1568</v>
      </c>
      <c r="D15" s="669"/>
      <c r="F15" s="6"/>
      <c r="G15" s="668" t="s">
        <v>2147</v>
      </c>
      <c r="H15" s="669"/>
    </row>
    <row r="16" spans="2:8" ht="20.25" customHeight="1" x14ac:dyDescent="0.2">
      <c r="B16" s="6"/>
      <c r="C16" s="554"/>
      <c r="D16" s="555"/>
      <c r="F16" s="6"/>
      <c r="G16" s="554"/>
      <c r="H16" s="555"/>
    </row>
    <row r="17" spans="2:9" ht="5.25" customHeight="1" x14ac:dyDescent="0.2">
      <c r="B17" s="7"/>
      <c r="C17" s="8"/>
      <c r="D17" s="9"/>
      <c r="F17" s="7"/>
      <c r="G17" s="8"/>
      <c r="H17" s="11"/>
    </row>
    <row r="18" spans="2:9" ht="12" customHeight="1" x14ac:dyDescent="0.2"/>
    <row r="19" spans="2:9" ht="9" customHeight="1" x14ac:dyDescent="0.2">
      <c r="B19" s="5"/>
      <c r="C19" s="5"/>
      <c r="D19" s="5"/>
      <c r="E19" s="5"/>
      <c r="F19" s="5"/>
      <c r="G19" s="5"/>
      <c r="H19" s="5"/>
    </row>
    <row r="20" spans="2:9" ht="27" customHeight="1" x14ac:dyDescent="0.25">
      <c r="B20" s="2" t="s">
        <v>4</v>
      </c>
      <c r="C20" s="3"/>
      <c r="D20" s="3"/>
      <c r="E20" s="3"/>
      <c r="F20" s="3"/>
      <c r="G20" s="3"/>
      <c r="H20" s="4"/>
    </row>
    <row r="21" spans="2:9" ht="27" customHeight="1" x14ac:dyDescent="0.25">
      <c r="B21" s="337"/>
      <c r="C21" s="5"/>
      <c r="D21" s="5"/>
      <c r="E21" s="5"/>
      <c r="F21" s="5"/>
      <c r="G21" s="5"/>
      <c r="H21" s="338"/>
    </row>
    <row r="22" spans="2:9" ht="118.5" customHeight="1" x14ac:dyDescent="0.2">
      <c r="B22" s="673" t="s">
        <v>2339</v>
      </c>
      <c r="C22" s="674"/>
      <c r="D22" s="674"/>
      <c r="E22" s="674"/>
      <c r="F22" s="674"/>
      <c r="G22" s="674"/>
      <c r="H22" s="675"/>
    </row>
    <row r="23" spans="2:9" ht="55.5" customHeight="1" x14ac:dyDescent="0.2">
      <c r="B23" s="637" t="s">
        <v>2153</v>
      </c>
      <c r="C23" s="630"/>
      <c r="D23" s="630"/>
      <c r="E23" s="630"/>
      <c r="F23" s="630"/>
      <c r="G23" s="630"/>
      <c r="H23" s="638"/>
    </row>
    <row r="24" spans="2:9" ht="55.5" customHeight="1" x14ac:dyDescent="0.2">
      <c r="B24" s="637" t="s">
        <v>2360</v>
      </c>
      <c r="C24" s="630"/>
      <c r="D24" s="630"/>
      <c r="E24" s="630"/>
      <c r="F24" s="630"/>
      <c r="G24" s="630"/>
      <c r="H24" s="638"/>
    </row>
    <row r="25" spans="2:9" ht="63" customHeight="1" x14ac:dyDescent="0.2">
      <c r="B25" s="637" t="s">
        <v>2359</v>
      </c>
      <c r="C25" s="583"/>
      <c r="D25" s="583"/>
      <c r="E25" s="583"/>
      <c r="F25" s="583"/>
      <c r="G25" s="583"/>
      <c r="H25" s="659"/>
    </row>
    <row r="26" spans="2:9" ht="120.75" customHeight="1" x14ac:dyDescent="0.2">
      <c r="B26" s="637" t="s">
        <v>2396</v>
      </c>
      <c r="C26" s="583"/>
      <c r="D26" s="583"/>
      <c r="E26" s="583"/>
      <c r="F26" s="583"/>
      <c r="G26" s="583"/>
      <c r="H26" s="659"/>
    </row>
    <row r="27" spans="2:9" ht="57.75" customHeight="1" x14ac:dyDescent="0.2">
      <c r="B27" s="637" t="s">
        <v>2154</v>
      </c>
      <c r="C27" s="557"/>
      <c r="D27" s="557"/>
      <c r="E27" s="557"/>
      <c r="F27" s="557"/>
      <c r="G27" s="557"/>
      <c r="H27" s="648"/>
    </row>
    <row r="28" spans="2:9" ht="64.5" customHeight="1" x14ac:dyDescent="0.2">
      <c r="B28" s="670" t="s">
        <v>2084</v>
      </c>
      <c r="C28" s="671"/>
      <c r="D28" s="671"/>
      <c r="E28" s="671"/>
      <c r="F28" s="671"/>
      <c r="G28" s="671"/>
      <c r="H28" s="672"/>
    </row>
    <row r="29" spans="2:9" ht="129.75" customHeight="1" x14ac:dyDescent="0.2">
      <c r="B29" s="637" t="s">
        <v>2371</v>
      </c>
      <c r="C29" s="557"/>
      <c r="D29" s="557"/>
      <c r="E29" s="557"/>
      <c r="F29" s="557"/>
      <c r="G29" s="557"/>
      <c r="H29" s="648"/>
    </row>
    <row r="30" spans="2:9" ht="143.25" customHeight="1" x14ac:dyDescent="0.2">
      <c r="B30" s="663" t="s">
        <v>2344</v>
      </c>
      <c r="C30" s="661"/>
      <c r="D30" s="661"/>
      <c r="E30" s="661"/>
      <c r="F30" s="661"/>
      <c r="G30" s="661"/>
      <c r="H30" s="662"/>
    </row>
    <row r="31" spans="2:9" ht="58.5" customHeight="1" x14ac:dyDescent="0.2">
      <c r="B31" s="637" t="s">
        <v>1650</v>
      </c>
      <c r="C31" s="661"/>
      <c r="D31" s="661"/>
      <c r="E31" s="661"/>
      <c r="F31" s="661"/>
      <c r="G31" s="661"/>
      <c r="H31" s="662"/>
    </row>
    <row r="32" spans="2:9" ht="72.75" customHeight="1" x14ac:dyDescent="0.2">
      <c r="B32" s="663" t="s">
        <v>2159</v>
      </c>
      <c r="C32" s="664"/>
      <c r="D32" s="664"/>
      <c r="E32" s="664"/>
      <c r="F32" s="664"/>
      <c r="G32" s="664"/>
      <c r="H32" s="665"/>
      <c r="I32" s="166"/>
    </row>
    <row r="33" spans="2:9" ht="58.5" customHeight="1" x14ac:dyDescent="0.2">
      <c r="B33" s="663" t="s">
        <v>2157</v>
      </c>
      <c r="C33" s="583"/>
      <c r="D33" s="583"/>
      <c r="E33" s="583"/>
      <c r="F33" s="583"/>
      <c r="G33" s="583"/>
      <c r="H33" s="659"/>
      <c r="I33" s="1"/>
    </row>
    <row r="34" spans="2:9" ht="50.25" customHeight="1" x14ac:dyDescent="0.2">
      <c r="B34" s="663" t="s">
        <v>1981</v>
      </c>
      <c r="C34" s="661"/>
      <c r="D34" s="661"/>
      <c r="E34" s="661"/>
      <c r="F34" s="661"/>
      <c r="G34" s="661"/>
      <c r="H34" s="662"/>
      <c r="I34" s="1"/>
    </row>
    <row r="35" spans="2:9" ht="84.75" customHeight="1" x14ac:dyDescent="0.2">
      <c r="B35" s="663" t="s">
        <v>2340</v>
      </c>
      <c r="C35" s="583"/>
      <c r="D35" s="583"/>
      <c r="E35" s="583"/>
      <c r="F35" s="583"/>
      <c r="G35" s="583"/>
      <c r="H35" s="659"/>
      <c r="I35" s="166"/>
    </row>
    <row r="36" spans="2:9" ht="58.5" customHeight="1" x14ac:dyDescent="0.2">
      <c r="B36" s="637" t="s">
        <v>2364</v>
      </c>
      <c r="C36" s="661"/>
      <c r="D36" s="661"/>
      <c r="E36" s="661"/>
      <c r="F36" s="661"/>
      <c r="G36" s="661"/>
      <c r="H36" s="662"/>
    </row>
    <row r="37" spans="2:9" ht="58.5" customHeight="1" x14ac:dyDescent="0.2">
      <c r="B37" s="637" t="s">
        <v>2365</v>
      </c>
      <c r="C37" s="583"/>
      <c r="D37" s="583"/>
      <c r="E37" s="583"/>
      <c r="F37" s="583"/>
      <c r="G37" s="583"/>
      <c r="H37" s="659"/>
    </row>
    <row r="38" spans="2:9" ht="81.75" customHeight="1" x14ac:dyDescent="0.2">
      <c r="B38" s="663" t="s">
        <v>2373</v>
      </c>
      <c r="C38" s="664"/>
      <c r="D38" s="664"/>
      <c r="E38" s="664"/>
      <c r="F38" s="664"/>
      <c r="G38" s="664"/>
      <c r="H38" s="665"/>
      <c r="I38" s="368"/>
    </row>
    <row r="39" spans="2:9" ht="87.75" customHeight="1" x14ac:dyDescent="0.2">
      <c r="B39" s="637" t="s">
        <v>2158</v>
      </c>
      <c r="C39" s="630"/>
      <c r="D39" s="630"/>
      <c r="E39" s="630"/>
      <c r="F39" s="630"/>
      <c r="G39" s="630"/>
      <c r="H39" s="638"/>
    </row>
    <row r="40" spans="2:9" s="1" customFormat="1" ht="103.5" customHeight="1" x14ac:dyDescent="0.2">
      <c r="B40" s="637" t="s">
        <v>2372</v>
      </c>
      <c r="C40" s="557"/>
      <c r="D40" s="557"/>
      <c r="E40" s="557"/>
      <c r="F40" s="557"/>
      <c r="G40" s="557"/>
      <c r="H40" s="648"/>
      <c r="I40" s="302" t="s">
        <v>2343</v>
      </c>
    </row>
    <row r="41" spans="2:9" s="1" customFormat="1" ht="153" customHeight="1" x14ac:dyDescent="0.2">
      <c r="B41" s="614" t="s">
        <v>2355</v>
      </c>
      <c r="C41" s="680"/>
      <c r="D41" s="680"/>
      <c r="E41" s="680"/>
      <c r="F41" s="680"/>
      <c r="G41" s="680"/>
      <c r="H41" s="681"/>
      <c r="I41" s="431"/>
    </row>
    <row r="42" spans="2:9" s="1" customFormat="1" ht="69.75" customHeight="1" x14ac:dyDescent="0.2">
      <c r="B42" s="614" t="s">
        <v>2356</v>
      </c>
      <c r="C42" s="583"/>
      <c r="D42" s="583"/>
      <c r="E42" s="583"/>
      <c r="F42" s="583"/>
      <c r="G42" s="583"/>
      <c r="H42" s="659"/>
      <c r="I42" s="302" t="s">
        <v>2341</v>
      </c>
    </row>
    <row r="43" spans="2:9" s="430" customFormat="1" ht="22.5" customHeight="1" x14ac:dyDescent="0.2">
      <c r="B43" s="637"/>
      <c r="C43" s="630"/>
      <c r="D43" s="630"/>
      <c r="E43" s="630"/>
      <c r="F43" s="630"/>
      <c r="G43" s="630"/>
      <c r="H43" s="638"/>
    </row>
    <row r="44" spans="2:9" s="1" customFormat="1" ht="54" customHeight="1" x14ac:dyDescent="0.2">
      <c r="B44" s="649" t="s">
        <v>2162</v>
      </c>
      <c r="C44" s="570"/>
      <c r="D44" s="570"/>
      <c r="E44" s="570"/>
      <c r="F44" s="570"/>
      <c r="G44" s="570"/>
      <c r="H44" s="647"/>
    </row>
    <row r="45" spans="2:9" ht="22.5" customHeight="1" x14ac:dyDescent="0.2">
      <c r="B45" s="367"/>
      <c r="C45" s="367"/>
      <c r="D45" s="367"/>
      <c r="E45" s="367"/>
      <c r="F45" s="367"/>
      <c r="G45" s="367"/>
      <c r="H45" s="367"/>
    </row>
    <row r="46" spans="2:9" ht="27" customHeight="1" x14ac:dyDescent="0.2">
      <c r="B46" s="19" t="s">
        <v>8</v>
      </c>
      <c r="C46" s="19" t="s">
        <v>9</v>
      </c>
      <c r="D46" s="20" t="s">
        <v>10</v>
      </c>
      <c r="E46" s="21" t="s">
        <v>2</v>
      </c>
      <c r="F46" s="21" t="s">
        <v>11</v>
      </c>
      <c r="G46" s="21" t="s">
        <v>3</v>
      </c>
      <c r="H46" s="21" t="s">
        <v>12</v>
      </c>
      <c r="I46" s="21" t="s">
        <v>388</v>
      </c>
    </row>
    <row r="47" spans="2:9" s="1" customFormat="1" ht="75" customHeight="1" x14ac:dyDescent="0.2">
      <c r="B47" s="166"/>
      <c r="C47" s="120" t="s">
        <v>1590</v>
      </c>
      <c r="D47" s="22" t="s">
        <v>745</v>
      </c>
      <c r="E47" s="23" t="s">
        <v>1573</v>
      </c>
      <c r="F47" s="24" t="s">
        <v>1651</v>
      </c>
      <c r="G47" s="355" t="s">
        <v>1591</v>
      </c>
      <c r="H47" s="24" t="s">
        <v>1592</v>
      </c>
      <c r="I47" s="166"/>
    </row>
    <row r="48" spans="2:9" s="1" customFormat="1" ht="72.75" customHeight="1" x14ac:dyDescent="0.2">
      <c r="B48" s="166"/>
      <c r="C48" s="124" t="s">
        <v>1589</v>
      </c>
      <c r="D48" s="66" t="s">
        <v>746</v>
      </c>
      <c r="E48" s="67" t="s">
        <v>1576</v>
      </c>
      <c r="F48" s="147" t="s">
        <v>1577</v>
      </c>
      <c r="G48" s="94" t="s">
        <v>1582</v>
      </c>
      <c r="H48" s="147" t="s">
        <v>1583</v>
      </c>
      <c r="I48" s="149"/>
    </row>
    <row r="49" spans="2:9" s="1" customFormat="1" ht="67.5" customHeight="1" x14ac:dyDescent="0.2">
      <c r="B49" s="166"/>
      <c r="C49" s="122" t="s">
        <v>1593</v>
      </c>
      <c r="D49" s="104" t="s">
        <v>745</v>
      </c>
      <c r="E49" s="112" t="s">
        <v>1574</v>
      </c>
      <c r="F49" s="106" t="s">
        <v>1581</v>
      </c>
      <c r="G49" s="424" t="s">
        <v>2097</v>
      </c>
      <c r="H49" s="106" t="s">
        <v>1584</v>
      </c>
      <c r="I49" s="278" t="s">
        <v>1598</v>
      </c>
    </row>
    <row r="50" spans="2:9" ht="78.75" customHeight="1" x14ac:dyDescent="0.2">
      <c r="B50" s="166" t="s">
        <v>1572</v>
      </c>
      <c r="C50" s="120" t="s">
        <v>1586</v>
      </c>
      <c r="D50" s="22" t="s">
        <v>746</v>
      </c>
      <c r="E50" s="108" t="s">
        <v>1585</v>
      </c>
      <c r="F50" s="24" t="s">
        <v>1578</v>
      </c>
      <c r="G50" s="25" t="s">
        <v>2306</v>
      </c>
      <c r="H50" s="24" t="s">
        <v>2307</v>
      </c>
      <c r="I50" s="236"/>
    </row>
    <row r="51" spans="2:9" ht="77.25" customHeight="1" x14ac:dyDescent="0.2">
      <c r="B51" s="166" t="s">
        <v>1572</v>
      </c>
      <c r="C51" s="120" t="s">
        <v>1588</v>
      </c>
      <c r="D51" s="22" t="s">
        <v>745</v>
      </c>
      <c r="E51" s="108" t="s">
        <v>1579</v>
      </c>
      <c r="F51" s="24" t="s">
        <v>1580</v>
      </c>
      <c r="G51" s="25" t="s">
        <v>1587</v>
      </c>
      <c r="H51" s="24" t="s">
        <v>2167</v>
      </c>
      <c r="I51" s="361" t="s">
        <v>2010</v>
      </c>
    </row>
    <row r="52" spans="2:9" ht="77.25" customHeight="1" x14ac:dyDescent="0.2">
      <c r="B52" s="363"/>
      <c r="C52" s="364" t="s">
        <v>1599</v>
      </c>
      <c r="D52" s="365" t="s">
        <v>746</v>
      </c>
      <c r="E52" s="365" t="s">
        <v>2145</v>
      </c>
      <c r="F52" s="24" t="s">
        <v>1580</v>
      </c>
      <c r="G52" s="365" t="s">
        <v>534</v>
      </c>
      <c r="H52" s="417" t="s">
        <v>534</v>
      </c>
      <c r="I52" s="366" t="s">
        <v>2335</v>
      </c>
    </row>
    <row r="53" spans="2:9" ht="28.5" customHeight="1" x14ac:dyDescent="0.2">
      <c r="C53" s="362"/>
      <c r="D53" s="273"/>
      <c r="E53" s="273"/>
      <c r="F53" s="273"/>
      <c r="G53" s="273"/>
      <c r="H53" s="273"/>
      <c r="I53" s="356"/>
    </row>
    <row r="54" spans="2:9" ht="101.25" customHeight="1" x14ac:dyDescent="0.2">
      <c r="C54" s="623" t="s">
        <v>2160</v>
      </c>
      <c r="D54" s="496"/>
      <c r="E54" s="496"/>
      <c r="F54" s="496"/>
      <c r="G54" s="496"/>
      <c r="H54" s="496"/>
      <c r="I54" s="356"/>
    </row>
    <row r="55" spans="2:9" ht="102" customHeight="1" x14ac:dyDescent="0.2">
      <c r="C55" s="666" t="s">
        <v>2161</v>
      </c>
      <c r="D55" s="496"/>
      <c r="E55" s="496"/>
      <c r="F55" s="496"/>
      <c r="G55" s="496"/>
      <c r="H55" s="496"/>
      <c r="I55" s="356"/>
    </row>
    <row r="56" spans="2:9" ht="45" customHeight="1" x14ac:dyDescent="0.2">
      <c r="C56" s="624" t="s">
        <v>2098</v>
      </c>
      <c r="D56" s="625"/>
      <c r="E56" s="625"/>
      <c r="F56" s="625"/>
      <c r="G56" s="625"/>
      <c r="H56" s="625"/>
      <c r="I56" s="356"/>
    </row>
    <row r="57" spans="2:9" ht="135.75" customHeight="1" x14ac:dyDescent="0.2">
      <c r="C57" s="666" t="s">
        <v>2305</v>
      </c>
      <c r="D57" s="679"/>
      <c r="E57" s="679"/>
      <c r="F57" s="679"/>
      <c r="G57" s="679"/>
      <c r="H57" s="679"/>
      <c r="I57" s="149"/>
    </row>
    <row r="58" spans="2:9" ht="132" customHeight="1" x14ac:dyDescent="0.2">
      <c r="C58" s="667" t="s">
        <v>2091</v>
      </c>
      <c r="D58" s="626"/>
      <c r="E58" s="626"/>
      <c r="F58" s="626"/>
      <c r="G58" s="626"/>
      <c r="H58" s="626"/>
    </row>
    <row r="59" spans="2:9" ht="48" customHeight="1" x14ac:dyDescent="0.2">
      <c r="C59" s="667" t="s">
        <v>2090</v>
      </c>
      <c r="D59" s="496"/>
      <c r="E59" s="496"/>
      <c r="F59" s="496"/>
      <c r="G59" s="496"/>
      <c r="H59" s="496"/>
    </row>
    <row r="60" spans="2:9" ht="202.5" customHeight="1" x14ac:dyDescent="0.2">
      <c r="C60" s="667" t="s">
        <v>2387</v>
      </c>
      <c r="D60" s="496"/>
      <c r="E60" s="496"/>
      <c r="F60" s="496"/>
      <c r="G60" s="496"/>
      <c r="H60" s="496"/>
      <c r="I60" s="149" t="s">
        <v>2086</v>
      </c>
    </row>
    <row r="61" spans="2:9" ht="120" customHeight="1" x14ac:dyDescent="0.2">
      <c r="C61" s="667" t="s">
        <v>2146</v>
      </c>
      <c r="D61" s="496"/>
      <c r="E61" s="496"/>
      <c r="F61" s="496"/>
      <c r="G61" s="496"/>
      <c r="H61" s="496"/>
      <c r="I61" s="149"/>
    </row>
    <row r="62" spans="2:9" ht="50.25" customHeight="1" x14ac:dyDescent="0.2">
      <c r="C62" s="667" t="s">
        <v>2089</v>
      </c>
      <c r="D62" s="496"/>
      <c r="E62" s="496"/>
      <c r="F62" s="496"/>
      <c r="G62" s="496"/>
      <c r="H62" s="496"/>
      <c r="I62" s="149"/>
    </row>
    <row r="63" spans="2:9" ht="84.75" customHeight="1" x14ac:dyDescent="0.2">
      <c r="C63" s="667" t="s">
        <v>2093</v>
      </c>
      <c r="D63" s="496"/>
      <c r="E63" s="496"/>
      <c r="F63" s="496"/>
      <c r="G63" s="496"/>
      <c r="H63" s="496"/>
      <c r="I63" s="149"/>
    </row>
    <row r="64" spans="2:9" ht="84.75" customHeight="1" x14ac:dyDescent="0.2">
      <c r="C64" s="667" t="s">
        <v>2094</v>
      </c>
      <c r="D64" s="496"/>
      <c r="E64" s="496"/>
      <c r="F64" s="496"/>
      <c r="G64" s="496"/>
      <c r="H64" s="496"/>
      <c r="I64" s="149"/>
    </row>
    <row r="65" spans="3:9" ht="54.75" customHeight="1" x14ac:dyDescent="0.2">
      <c r="C65" s="667" t="s">
        <v>2092</v>
      </c>
      <c r="D65" s="496"/>
      <c r="E65" s="496"/>
      <c r="F65" s="496"/>
      <c r="G65" s="496"/>
      <c r="H65" s="496"/>
      <c r="I65" s="149"/>
    </row>
    <row r="66" spans="3:9" ht="90.75" customHeight="1" x14ac:dyDescent="0.2">
      <c r="C66" s="607" t="s">
        <v>2088</v>
      </c>
      <c r="D66" s="496"/>
      <c r="E66" s="496"/>
      <c r="F66" s="496"/>
      <c r="G66" s="496"/>
      <c r="H66" s="496"/>
      <c r="I66" s="149"/>
    </row>
    <row r="67" spans="3:9" ht="50.25" customHeight="1" x14ac:dyDescent="0.2">
      <c r="C67" s="607" t="s">
        <v>1594</v>
      </c>
      <c r="D67" s="496"/>
      <c r="E67" s="496"/>
      <c r="F67" s="496"/>
      <c r="G67" s="496"/>
      <c r="H67" s="496"/>
      <c r="I67" s="149"/>
    </row>
    <row r="68" spans="3:9" ht="112.5" customHeight="1" x14ac:dyDescent="0.2">
      <c r="C68" s="564" t="s">
        <v>2386</v>
      </c>
      <c r="D68" s="564"/>
      <c r="E68" s="564"/>
      <c r="F68" s="564"/>
      <c r="G68" s="564"/>
      <c r="H68" s="564"/>
      <c r="I68" s="149" t="s">
        <v>2085</v>
      </c>
    </row>
    <row r="69" spans="3:9" ht="66.75" customHeight="1" x14ac:dyDescent="0.2">
      <c r="C69" s="564" t="s">
        <v>2388</v>
      </c>
      <c r="D69" s="496"/>
      <c r="E69" s="496"/>
      <c r="F69" s="496"/>
      <c r="G69" s="496"/>
      <c r="H69" s="496"/>
      <c r="I69" s="149"/>
    </row>
    <row r="70" spans="3:9" ht="66.75" customHeight="1" x14ac:dyDescent="0.2">
      <c r="C70" s="564" t="s">
        <v>2389</v>
      </c>
      <c r="D70" s="496"/>
      <c r="E70" s="496"/>
      <c r="F70" s="496"/>
      <c r="G70" s="496"/>
      <c r="H70" s="496"/>
      <c r="I70" s="149"/>
    </row>
    <row r="71" spans="3:9" ht="46.5" customHeight="1" x14ac:dyDescent="0.2">
      <c r="C71" s="564" t="s">
        <v>2385</v>
      </c>
      <c r="D71" s="496"/>
      <c r="E71" s="496"/>
      <c r="F71" s="496"/>
      <c r="G71" s="496"/>
      <c r="H71" s="496"/>
      <c r="I71" s="149"/>
    </row>
    <row r="72" spans="3:9" ht="178.5" customHeight="1" x14ac:dyDescent="0.25">
      <c r="C72" s="667" t="s">
        <v>2391</v>
      </c>
      <c r="D72" s="682"/>
      <c r="E72" s="682"/>
      <c r="F72" s="682"/>
      <c r="G72" s="682"/>
      <c r="H72" s="682"/>
      <c r="I72" s="158"/>
    </row>
    <row r="73" spans="3:9" ht="66" customHeight="1" x14ac:dyDescent="0.2">
      <c r="C73" s="667" t="s">
        <v>2390</v>
      </c>
      <c r="D73" s="476"/>
      <c r="E73" s="476"/>
      <c r="F73" s="476"/>
      <c r="G73" s="476"/>
      <c r="H73" s="476"/>
      <c r="I73" s="158"/>
    </row>
    <row r="74" spans="3:9" ht="120.75" customHeight="1" x14ac:dyDescent="0.2">
      <c r="C74" s="667" t="s">
        <v>2336</v>
      </c>
      <c r="D74" s="476"/>
      <c r="E74" s="476"/>
      <c r="F74" s="476"/>
      <c r="G74" s="476"/>
      <c r="H74" s="476"/>
      <c r="I74" s="158"/>
    </row>
    <row r="75" spans="3:9" ht="180" customHeight="1" x14ac:dyDescent="0.2">
      <c r="C75" s="564" t="s">
        <v>2337</v>
      </c>
      <c r="D75" s="564"/>
      <c r="E75" s="564"/>
      <c r="F75" s="564"/>
      <c r="G75" s="564"/>
      <c r="H75" s="564"/>
    </row>
    <row r="76" spans="3:9" ht="99" customHeight="1" x14ac:dyDescent="0.2">
      <c r="C76" s="564" t="s">
        <v>2338</v>
      </c>
      <c r="D76" s="496"/>
      <c r="E76" s="496"/>
      <c r="F76" s="496"/>
      <c r="G76" s="496"/>
      <c r="H76" s="496"/>
    </row>
    <row r="77" spans="3:9" ht="105.75" customHeight="1" x14ac:dyDescent="0.2">
      <c r="C77" s="564" t="s">
        <v>2376</v>
      </c>
      <c r="D77" s="564"/>
      <c r="E77" s="564"/>
      <c r="F77" s="564"/>
      <c r="G77" s="564"/>
      <c r="H77" s="564"/>
      <c r="I77" s="236"/>
    </row>
    <row r="78" spans="3:9" ht="123.75" customHeight="1" x14ac:dyDescent="0.2">
      <c r="C78" s="564" t="s">
        <v>2378</v>
      </c>
      <c r="D78" s="496"/>
      <c r="E78" s="496"/>
      <c r="F78" s="496"/>
      <c r="G78" s="496"/>
      <c r="H78" s="496"/>
      <c r="I78" s="236"/>
    </row>
    <row r="79" spans="3:9" ht="110.25" customHeight="1" x14ac:dyDescent="0.2">
      <c r="C79" s="496" t="s">
        <v>2377</v>
      </c>
      <c r="D79" s="496"/>
      <c r="E79" s="496"/>
      <c r="F79" s="496"/>
      <c r="G79" s="496"/>
      <c r="H79" s="496"/>
      <c r="I79" s="302" t="s">
        <v>2374</v>
      </c>
    </row>
    <row r="80" spans="3:9" ht="140.25" customHeight="1" x14ac:dyDescent="0.2">
      <c r="C80" s="496" t="s">
        <v>2375</v>
      </c>
      <c r="D80" s="496"/>
      <c r="E80" s="496"/>
      <c r="F80" s="496"/>
      <c r="G80" s="496"/>
      <c r="H80" s="496"/>
    </row>
    <row r="81" spans="3:8" ht="78.75" customHeight="1" x14ac:dyDescent="0.2">
      <c r="C81" s="476"/>
      <c r="D81" s="476"/>
      <c r="E81" s="476"/>
      <c r="F81" s="476"/>
      <c r="G81" s="476"/>
      <c r="H81" s="476"/>
    </row>
  </sheetData>
  <mergeCells count="64">
    <mergeCell ref="C81:H81"/>
    <mergeCell ref="C78:H78"/>
    <mergeCell ref="C76:H76"/>
    <mergeCell ref="C79:H79"/>
    <mergeCell ref="B41:H41"/>
    <mergeCell ref="C74:H74"/>
    <mergeCell ref="C73:H73"/>
    <mergeCell ref="C60:H60"/>
    <mergeCell ref="B44:H44"/>
    <mergeCell ref="C67:H67"/>
    <mergeCell ref="C68:H68"/>
    <mergeCell ref="C72:H72"/>
    <mergeCell ref="C75:H75"/>
    <mergeCell ref="C77:H77"/>
    <mergeCell ref="B42:H42"/>
    <mergeCell ref="C80:H80"/>
    <mergeCell ref="C61:H61"/>
    <mergeCell ref="C57:H57"/>
    <mergeCell ref="C58:H58"/>
    <mergeCell ref="B43:H43"/>
    <mergeCell ref="B39:H39"/>
    <mergeCell ref="B35:H35"/>
    <mergeCell ref="B30:H30"/>
    <mergeCell ref="B31:H31"/>
    <mergeCell ref="B33:H33"/>
    <mergeCell ref="B34:H34"/>
    <mergeCell ref="B32:H32"/>
    <mergeCell ref="B10:D10"/>
    <mergeCell ref="F10:H10"/>
    <mergeCell ref="C11:D11"/>
    <mergeCell ref="G11:H11"/>
    <mergeCell ref="C12:D12"/>
    <mergeCell ref="G12:H12"/>
    <mergeCell ref="B29:H29"/>
    <mergeCell ref="C13:D13"/>
    <mergeCell ref="G13:H13"/>
    <mergeCell ref="C14:D14"/>
    <mergeCell ref="C15:D15"/>
    <mergeCell ref="G15:H15"/>
    <mergeCell ref="B28:H28"/>
    <mergeCell ref="B23:H23"/>
    <mergeCell ref="B26:H26"/>
    <mergeCell ref="B25:H25"/>
    <mergeCell ref="B24:H24"/>
    <mergeCell ref="C16:D16"/>
    <mergeCell ref="G16:H16"/>
    <mergeCell ref="B22:H22"/>
    <mergeCell ref="B27:H27"/>
    <mergeCell ref="C71:H71"/>
    <mergeCell ref="C69:H69"/>
    <mergeCell ref="C70:H70"/>
    <mergeCell ref="B37:H37"/>
    <mergeCell ref="B36:H36"/>
    <mergeCell ref="B38:H38"/>
    <mergeCell ref="B40:H40"/>
    <mergeCell ref="C66:H66"/>
    <mergeCell ref="C55:H55"/>
    <mergeCell ref="C54:H54"/>
    <mergeCell ref="C56:H56"/>
    <mergeCell ref="C65:H65"/>
    <mergeCell ref="C59:H59"/>
    <mergeCell ref="C62:H62"/>
    <mergeCell ref="C63:H63"/>
    <mergeCell ref="C64:H64"/>
  </mergeCells>
  <hyperlinks>
    <hyperlink ref="C56:H56" location="'Paternal G Grandparents 2'!A1" display="NOTE 3:  George Norrie was known as &quot;Dancie&quot;. He was a teacher of dancing. George Norrie married Ann Murray Knox. Their second child was my granny, Georgina Norrie. More is found on the page of George and Ann. HERE" xr:uid="{0AC91BF9-6F74-48BD-9841-BE9387566631}"/>
  </hyperlinks>
  <pageMargins left="0.7" right="0.7" top="0.75" bottom="0.75" header="0.3" footer="0.3"/>
  <pageSetup orientation="portrait" r:id="rId1"/>
  <drawing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459D7D-3FDF-4B3E-A641-0C2278367875}">
  <sheetPr>
    <tabColor theme="7"/>
  </sheetPr>
  <dimension ref="A1:I62"/>
  <sheetViews>
    <sheetView workbookViewId="0">
      <selection activeCell="B1" sqref="B1"/>
    </sheetView>
  </sheetViews>
  <sheetFormatPr defaultRowHeight="78.75" customHeight="1" x14ac:dyDescent="0.2"/>
  <cols>
    <col min="1" max="1" width="9.125" customWidth="1"/>
    <col min="2" max="2" width="19.5" customWidth="1"/>
    <col min="3" max="3" width="19.625" customWidth="1"/>
    <col min="4" max="4" width="19.75" customWidth="1"/>
    <col min="5" max="5" width="14.625" customWidth="1"/>
    <col min="6" max="6" width="19.5" customWidth="1"/>
    <col min="7" max="8" width="19.625" customWidth="1"/>
    <col min="9" max="9" width="36.25" customWidth="1"/>
    <col min="10" max="10" width="10.125" customWidth="1"/>
    <col min="11" max="11" width="9.625" customWidth="1"/>
  </cols>
  <sheetData>
    <row r="1" spans="1:8" ht="62.25" customHeight="1" x14ac:dyDescent="0.75">
      <c r="A1" s="5"/>
      <c r="B1" s="17" t="s">
        <v>31</v>
      </c>
      <c r="C1" s="13"/>
      <c r="D1" s="13"/>
      <c r="E1" s="128" t="s">
        <v>118</v>
      </c>
    </row>
    <row r="2" spans="1:8" ht="57" customHeight="1" x14ac:dyDescent="0.2">
      <c r="B2" s="14" t="s">
        <v>5</v>
      </c>
      <c r="C2" s="15"/>
      <c r="D2" s="15"/>
      <c r="E2" s="18"/>
      <c r="F2" s="18"/>
      <c r="G2" s="18"/>
      <c r="H2" s="18"/>
    </row>
    <row r="3" spans="1:8" ht="14.25" customHeight="1" x14ac:dyDescent="0.2"/>
    <row r="4" spans="1:8" ht="15" customHeight="1" x14ac:dyDescent="0.2"/>
    <row r="5" spans="1:8" ht="20.25" customHeight="1" x14ac:dyDescent="0.3">
      <c r="B5" s="16" t="s">
        <v>6</v>
      </c>
      <c r="F5" s="16" t="s">
        <v>7</v>
      </c>
    </row>
    <row r="6" spans="1:8" ht="15.75" customHeight="1" x14ac:dyDescent="0.2"/>
    <row r="7" spans="1:8" ht="15.75" customHeight="1" x14ac:dyDescent="0.2"/>
    <row r="8" spans="1:8" ht="15.75" customHeight="1" x14ac:dyDescent="0.2"/>
    <row r="9" spans="1:8" ht="50.25" customHeight="1" x14ac:dyDescent="0.2"/>
    <row r="10" spans="1:8" ht="42" customHeight="1" x14ac:dyDescent="0.2">
      <c r="B10" s="676" t="str">
        <f xml:space="preserve">   "Father:            "                                                   &amp;                    [0]!PGGGrandfather4</f>
        <v>Father:            Alexander Knox                                                                    B approx 1837 -D July 4, 1874</v>
      </c>
      <c r="C10" s="677"/>
      <c r="D10" s="678"/>
      <c r="F10" s="676" t="str">
        <f xml:space="preserve">    "Mother:                 " &amp;   [0]!PGGGrandmother4</f>
        <v>Mother:                 Elisabeth (Elizabeth) Murray                                                               B approx 1840 - D May 24, 1906</v>
      </c>
      <c r="G10" s="677"/>
      <c r="H10" s="678"/>
    </row>
    <row r="11" spans="1:8" ht="20.25" customHeight="1" x14ac:dyDescent="0.25">
      <c r="B11" s="6"/>
      <c r="C11" s="550" t="s">
        <v>2</v>
      </c>
      <c r="D11" s="551"/>
      <c r="F11" s="6"/>
      <c r="G11" s="550" t="s">
        <v>2</v>
      </c>
      <c r="H11" s="551"/>
    </row>
    <row r="12" spans="1:8" ht="20.25" customHeight="1" x14ac:dyDescent="0.25">
      <c r="B12" s="6"/>
      <c r="C12" s="552" t="s">
        <v>1748</v>
      </c>
      <c r="D12" s="553"/>
      <c r="F12" s="10"/>
      <c r="G12" s="683" t="s">
        <v>1750</v>
      </c>
      <c r="H12" s="684"/>
    </row>
    <row r="13" spans="1:8" ht="34.5" customHeight="1" x14ac:dyDescent="0.2">
      <c r="B13" s="6"/>
      <c r="C13" s="562" t="s">
        <v>1749</v>
      </c>
      <c r="D13" s="563"/>
      <c r="F13" s="10"/>
      <c r="G13" s="588" t="s">
        <v>1751</v>
      </c>
      <c r="H13" s="589"/>
    </row>
    <row r="14" spans="1:8" ht="18" customHeight="1" x14ac:dyDescent="0.25">
      <c r="B14" s="6"/>
      <c r="C14" s="550" t="s">
        <v>3</v>
      </c>
      <c r="D14" s="551"/>
      <c r="F14" s="10"/>
      <c r="G14" s="390" t="s">
        <v>3</v>
      </c>
      <c r="H14" s="391"/>
    </row>
    <row r="15" spans="1:8" ht="47.25" customHeight="1" x14ac:dyDescent="0.2">
      <c r="B15" s="6"/>
      <c r="C15" s="668" t="s">
        <v>1753</v>
      </c>
      <c r="D15" s="669"/>
      <c r="F15" s="6"/>
      <c r="G15" s="685" t="s">
        <v>1752</v>
      </c>
      <c r="H15" s="686"/>
    </row>
    <row r="16" spans="1:8" ht="20.25" customHeight="1" x14ac:dyDescent="0.2">
      <c r="B16" s="6"/>
      <c r="C16" s="554"/>
      <c r="D16" s="555"/>
      <c r="F16" s="6"/>
      <c r="G16" s="554"/>
      <c r="H16" s="555"/>
    </row>
    <row r="17" spans="2:8" ht="5.25" customHeight="1" x14ac:dyDescent="0.2">
      <c r="B17" s="7"/>
      <c r="C17" s="8"/>
      <c r="D17" s="9"/>
      <c r="F17" s="7"/>
      <c r="G17" s="8"/>
      <c r="H17" s="11"/>
    </row>
    <row r="18" spans="2:8" ht="12" customHeight="1" x14ac:dyDescent="0.2"/>
    <row r="19" spans="2:8" ht="9" customHeight="1" x14ac:dyDescent="0.2">
      <c r="B19" s="5"/>
      <c r="C19" s="5"/>
      <c r="D19" s="5"/>
      <c r="E19" s="5"/>
      <c r="F19" s="5"/>
      <c r="G19" s="5"/>
      <c r="H19" s="5"/>
    </row>
    <row r="20" spans="2:8" ht="27" customHeight="1" x14ac:dyDescent="0.25">
      <c r="B20" s="2" t="s">
        <v>4</v>
      </c>
      <c r="C20" s="3"/>
      <c r="D20" s="3"/>
      <c r="E20" s="3"/>
      <c r="F20" s="3"/>
      <c r="G20" s="3"/>
      <c r="H20" s="4"/>
    </row>
    <row r="21" spans="2:8" ht="48.75" customHeight="1" x14ac:dyDescent="0.2">
      <c r="B21" s="687" t="s">
        <v>1808</v>
      </c>
      <c r="C21" s="688"/>
      <c r="D21" s="688"/>
      <c r="E21" s="688"/>
      <c r="F21" s="688"/>
      <c r="G21" s="688"/>
      <c r="H21" s="689"/>
    </row>
    <row r="22" spans="2:8" ht="91.5" customHeight="1" x14ac:dyDescent="0.2">
      <c r="B22" s="637" t="s">
        <v>1807</v>
      </c>
      <c r="C22" s="557"/>
      <c r="D22" s="557"/>
      <c r="E22" s="557"/>
      <c r="F22" s="557"/>
      <c r="G22" s="557"/>
      <c r="H22" s="648"/>
    </row>
    <row r="23" spans="2:8" ht="42" customHeight="1" x14ac:dyDescent="0.2">
      <c r="B23" s="637" t="s">
        <v>1821</v>
      </c>
      <c r="C23" s="583"/>
      <c r="D23" s="583"/>
      <c r="E23" s="583"/>
      <c r="F23" s="583"/>
      <c r="G23" s="583"/>
      <c r="H23" s="659"/>
    </row>
    <row r="24" spans="2:8" ht="114" customHeight="1" x14ac:dyDescent="0.2">
      <c r="B24" s="637" t="s">
        <v>2368</v>
      </c>
      <c r="C24" s="630"/>
      <c r="D24" s="630"/>
      <c r="E24" s="630"/>
      <c r="F24" s="630"/>
      <c r="G24" s="630"/>
      <c r="H24" s="638"/>
    </row>
    <row r="25" spans="2:8" ht="102.75" customHeight="1" x14ac:dyDescent="0.2">
      <c r="B25" s="637" t="s">
        <v>2367</v>
      </c>
      <c r="C25" s="630"/>
      <c r="D25" s="630"/>
      <c r="E25" s="630"/>
      <c r="F25" s="630"/>
      <c r="G25" s="630"/>
      <c r="H25" s="638"/>
    </row>
    <row r="26" spans="2:8" ht="42.75" customHeight="1" x14ac:dyDescent="0.2">
      <c r="B26" s="663" t="s">
        <v>1980</v>
      </c>
      <c r="C26" s="664"/>
      <c r="D26" s="664"/>
      <c r="E26" s="664"/>
      <c r="F26" s="664"/>
      <c r="G26" s="664"/>
      <c r="H26" s="665"/>
    </row>
    <row r="27" spans="2:8" ht="38.25" customHeight="1" x14ac:dyDescent="0.2">
      <c r="B27" s="663" t="s">
        <v>1982</v>
      </c>
      <c r="C27" s="583"/>
      <c r="D27" s="583"/>
      <c r="E27" s="583"/>
      <c r="F27" s="583"/>
      <c r="G27" s="583"/>
      <c r="H27" s="659"/>
    </row>
    <row r="28" spans="2:8" ht="51.75" customHeight="1" x14ac:dyDescent="0.2">
      <c r="B28" s="663" t="s">
        <v>1983</v>
      </c>
      <c r="C28" s="583"/>
      <c r="D28" s="583"/>
      <c r="E28" s="583"/>
      <c r="F28" s="583"/>
      <c r="G28" s="583"/>
      <c r="H28" s="659"/>
    </row>
    <row r="29" spans="2:8" ht="31.5" customHeight="1" x14ac:dyDescent="0.2">
      <c r="B29" s="637"/>
      <c r="C29" s="557"/>
      <c r="D29" s="557"/>
      <c r="E29" s="557"/>
      <c r="F29" s="557"/>
      <c r="G29" s="557"/>
      <c r="H29" s="648"/>
    </row>
    <row r="30" spans="2:8" ht="37.5" customHeight="1" x14ac:dyDescent="0.2">
      <c r="B30" s="637" t="s">
        <v>1833</v>
      </c>
      <c r="C30" s="557"/>
      <c r="D30" s="557"/>
      <c r="E30" s="557"/>
      <c r="F30" s="557"/>
      <c r="G30" s="557"/>
      <c r="H30" s="648"/>
    </row>
    <row r="31" spans="2:8" s="1" customFormat="1" ht="42" customHeight="1" x14ac:dyDescent="0.2">
      <c r="B31" s="649"/>
      <c r="C31" s="570"/>
      <c r="D31" s="570"/>
      <c r="E31" s="570"/>
      <c r="F31" s="570"/>
      <c r="G31" s="570"/>
      <c r="H31" s="647"/>
    </row>
    <row r="32" spans="2:8" ht="22.5" customHeight="1" x14ac:dyDescent="0.2">
      <c r="B32" s="367"/>
      <c r="C32" s="367"/>
      <c r="D32" s="367"/>
      <c r="E32" s="367"/>
      <c r="F32" s="367"/>
      <c r="G32" s="367"/>
      <c r="H32" s="367"/>
    </row>
    <row r="33" spans="2:9" ht="27" customHeight="1" x14ac:dyDescent="0.2">
      <c r="B33" s="19" t="s">
        <v>8</v>
      </c>
      <c r="C33" s="19" t="s">
        <v>9</v>
      </c>
      <c r="D33" s="20" t="s">
        <v>10</v>
      </c>
      <c r="E33" s="21" t="s">
        <v>2</v>
      </c>
      <c r="F33" s="21" t="s">
        <v>11</v>
      </c>
      <c r="G33" s="21" t="s">
        <v>3</v>
      </c>
      <c r="H33" s="21" t="s">
        <v>12</v>
      </c>
      <c r="I33" s="21" t="s">
        <v>388</v>
      </c>
    </row>
    <row r="34" spans="2:9" s="1" customFormat="1" ht="75" customHeight="1" x14ac:dyDescent="0.2">
      <c r="B34" s="166"/>
      <c r="C34" s="120" t="s">
        <v>1757</v>
      </c>
      <c r="D34" s="22" t="s">
        <v>1</v>
      </c>
      <c r="E34" s="23" t="s">
        <v>1754</v>
      </c>
      <c r="F34" s="24" t="s">
        <v>1766</v>
      </c>
      <c r="G34" s="355" t="s">
        <v>1755</v>
      </c>
      <c r="H34" s="24" t="s">
        <v>1767</v>
      </c>
      <c r="I34" s="166" t="s">
        <v>1756</v>
      </c>
    </row>
    <row r="35" spans="2:9" s="1" customFormat="1" ht="72.75" customHeight="1" x14ac:dyDescent="0.2">
      <c r="B35" s="166"/>
      <c r="C35" s="124" t="s">
        <v>2179</v>
      </c>
      <c r="D35" s="66" t="s">
        <v>0</v>
      </c>
      <c r="E35" s="146" t="s">
        <v>1758</v>
      </c>
      <c r="F35" s="147" t="s">
        <v>1760</v>
      </c>
      <c r="G35" s="94" t="s">
        <v>1759</v>
      </c>
      <c r="H35" s="147" t="s">
        <v>1760</v>
      </c>
      <c r="I35" s="149" t="s">
        <v>1768</v>
      </c>
    </row>
    <row r="36" spans="2:9" s="1" customFormat="1" ht="67.5" customHeight="1" x14ac:dyDescent="0.2">
      <c r="B36" s="166"/>
      <c r="C36" s="122" t="s">
        <v>1769</v>
      </c>
      <c r="D36" s="66" t="s">
        <v>0</v>
      </c>
      <c r="E36" s="112" t="s">
        <v>1761</v>
      </c>
      <c r="F36" s="106" t="s">
        <v>1765</v>
      </c>
      <c r="G36" s="112" t="s">
        <v>1762</v>
      </c>
      <c r="H36" s="106" t="s">
        <v>1834</v>
      </c>
      <c r="I36" s="278"/>
    </row>
    <row r="37" spans="2:9" ht="78.75" customHeight="1" x14ac:dyDescent="0.2">
      <c r="B37" s="394"/>
      <c r="C37" s="122" t="s">
        <v>1803</v>
      </c>
      <c r="D37" s="207" t="s">
        <v>0</v>
      </c>
      <c r="E37" s="112" t="s">
        <v>1764</v>
      </c>
      <c r="F37" s="106" t="s">
        <v>1765</v>
      </c>
      <c r="G37" s="358" t="s">
        <v>1770</v>
      </c>
      <c r="H37" s="106" t="s">
        <v>1765</v>
      </c>
      <c r="I37" s="395"/>
    </row>
    <row r="38" spans="2:9" ht="28.5" customHeight="1" x14ac:dyDescent="0.2">
      <c r="C38" s="362"/>
      <c r="D38" s="273"/>
      <c r="E38" s="273"/>
      <c r="F38" s="273"/>
      <c r="G38" s="273"/>
      <c r="H38" s="273"/>
      <c r="I38" s="356"/>
    </row>
    <row r="39" spans="2:9" ht="74.25" customHeight="1" x14ac:dyDescent="0.2">
      <c r="C39" s="623" t="s">
        <v>2395</v>
      </c>
      <c r="D39" s="496"/>
      <c r="E39" s="496"/>
      <c r="F39" s="496"/>
      <c r="G39" s="496"/>
      <c r="H39" s="496"/>
      <c r="I39" s="356"/>
    </row>
    <row r="40" spans="2:9" ht="76.5" customHeight="1" x14ac:dyDescent="0.2">
      <c r="C40" s="623" t="s">
        <v>2394</v>
      </c>
      <c r="D40" s="496"/>
      <c r="E40" s="496"/>
      <c r="F40" s="496"/>
      <c r="G40" s="496"/>
      <c r="H40" s="496"/>
      <c r="I40" s="356"/>
    </row>
    <row r="41" spans="2:9" ht="42" customHeight="1" x14ac:dyDescent="0.2">
      <c r="C41" s="623" t="s">
        <v>2180</v>
      </c>
      <c r="D41" s="496"/>
      <c r="E41" s="496"/>
      <c r="F41" s="496"/>
      <c r="G41" s="496"/>
      <c r="H41" s="496"/>
      <c r="I41" s="356"/>
    </row>
    <row r="42" spans="2:9" ht="148.5" customHeight="1" x14ac:dyDescent="0.2">
      <c r="C42" s="623" t="s">
        <v>1835</v>
      </c>
      <c r="D42" s="496"/>
      <c r="E42" s="496"/>
      <c r="F42" s="496"/>
      <c r="G42" s="496"/>
      <c r="H42" s="496"/>
      <c r="I42" s="356"/>
    </row>
    <row r="43" spans="2:9" ht="48" customHeight="1" x14ac:dyDescent="0.2">
      <c r="C43" s="623" t="s">
        <v>1801</v>
      </c>
      <c r="D43" s="496"/>
      <c r="E43" s="496"/>
      <c r="F43" s="496"/>
      <c r="G43" s="496"/>
      <c r="H43" s="496"/>
      <c r="I43" s="356"/>
    </row>
    <row r="44" spans="2:9" ht="57" customHeight="1" x14ac:dyDescent="0.2">
      <c r="C44" s="623" t="s">
        <v>1802</v>
      </c>
      <c r="D44" s="496"/>
      <c r="E44" s="496"/>
      <c r="F44" s="496"/>
      <c r="G44" s="496"/>
      <c r="H44" s="496"/>
      <c r="I44" s="356"/>
    </row>
    <row r="45" spans="2:9" ht="79.5" customHeight="1" x14ac:dyDescent="0.2">
      <c r="C45" s="623" t="s">
        <v>1799</v>
      </c>
      <c r="D45" s="496"/>
      <c r="E45" s="496"/>
      <c r="F45" s="496"/>
      <c r="G45" s="496"/>
      <c r="H45" s="496"/>
      <c r="I45" s="356"/>
    </row>
    <row r="46" spans="2:9" ht="97.5" customHeight="1" x14ac:dyDescent="0.2">
      <c r="C46" s="666" t="s">
        <v>1800</v>
      </c>
      <c r="D46" s="679"/>
      <c r="E46" s="679"/>
      <c r="F46" s="679"/>
      <c r="G46" s="679"/>
      <c r="H46" s="679"/>
      <c r="I46" s="149"/>
    </row>
    <row r="47" spans="2:9" ht="40.5" customHeight="1" x14ac:dyDescent="0.2">
      <c r="C47" s="666" t="s">
        <v>1797</v>
      </c>
      <c r="D47" s="496"/>
      <c r="E47" s="496"/>
      <c r="F47" s="496"/>
      <c r="G47" s="496"/>
      <c r="H47" s="496"/>
      <c r="I47" s="149"/>
    </row>
    <row r="48" spans="2:9" ht="54" customHeight="1" x14ac:dyDescent="0.2">
      <c r="C48" s="666" t="s">
        <v>1798</v>
      </c>
      <c r="D48" s="496"/>
      <c r="E48" s="496"/>
      <c r="F48" s="496"/>
      <c r="G48" s="496"/>
      <c r="H48" s="496"/>
      <c r="I48" s="149"/>
    </row>
    <row r="49" spans="3:9" ht="41.25" customHeight="1" x14ac:dyDescent="0.2">
      <c r="C49" s="607" t="s">
        <v>1796</v>
      </c>
      <c r="D49" s="626"/>
      <c r="E49" s="626"/>
      <c r="F49" s="626"/>
      <c r="G49" s="626"/>
      <c r="H49" s="626"/>
      <c r="I49" s="149"/>
    </row>
    <row r="50" spans="3:9" ht="43.5" customHeight="1" x14ac:dyDescent="0.2">
      <c r="C50" s="667" t="s">
        <v>1977</v>
      </c>
      <c r="D50" s="626"/>
      <c r="E50" s="626"/>
      <c r="F50" s="626"/>
      <c r="G50" s="626"/>
      <c r="H50" s="626"/>
      <c r="I50" s="149"/>
    </row>
    <row r="51" spans="3:9" ht="43.5" customHeight="1" x14ac:dyDescent="0.2">
      <c r="C51" s="667" t="s">
        <v>1978</v>
      </c>
      <c r="D51" s="496"/>
      <c r="E51" s="496"/>
      <c r="F51" s="496"/>
      <c r="G51" s="496"/>
      <c r="H51" s="496"/>
      <c r="I51" s="149"/>
    </row>
    <row r="52" spans="3:9" ht="120.75" customHeight="1" x14ac:dyDescent="0.2">
      <c r="C52" s="607" t="s">
        <v>1979</v>
      </c>
      <c r="D52" s="496"/>
      <c r="E52" s="496"/>
      <c r="F52" s="496"/>
      <c r="G52" s="496"/>
      <c r="H52" s="496"/>
      <c r="I52" s="149"/>
    </row>
    <row r="53" spans="3:9" ht="50.25" customHeight="1" x14ac:dyDescent="0.2">
      <c r="C53" s="607"/>
      <c r="D53" s="496"/>
      <c r="E53" s="496"/>
      <c r="F53" s="496"/>
      <c r="G53" s="496"/>
      <c r="H53" s="496"/>
      <c r="I53" s="149"/>
    </row>
    <row r="54" spans="3:9" ht="76.5" customHeight="1" x14ac:dyDescent="0.2">
      <c r="C54" s="564"/>
      <c r="D54" s="564"/>
      <c r="E54" s="564"/>
      <c r="F54" s="564"/>
      <c r="G54" s="564"/>
      <c r="H54" s="564"/>
      <c r="I54" s="149"/>
    </row>
    <row r="55" spans="3:9" ht="133.5" customHeight="1" x14ac:dyDescent="0.2">
      <c r="C55" s="667"/>
      <c r="D55" s="476"/>
      <c r="E55" s="476"/>
      <c r="F55" s="476"/>
      <c r="G55" s="476"/>
      <c r="H55" s="476"/>
      <c r="I55" s="158"/>
    </row>
    <row r="56" spans="3:9" ht="47.25" customHeight="1" x14ac:dyDescent="0.2">
      <c r="C56" s="667"/>
      <c r="D56" s="476"/>
      <c r="E56" s="476"/>
      <c r="F56" s="476"/>
      <c r="G56" s="476"/>
      <c r="H56" s="476"/>
      <c r="I56" s="158"/>
    </row>
    <row r="57" spans="3:9" ht="39" customHeight="1" x14ac:dyDescent="0.2">
      <c r="C57" s="667"/>
      <c r="D57" s="476"/>
      <c r="E57" s="476"/>
      <c r="F57" s="476"/>
      <c r="G57" s="476"/>
      <c r="H57" s="476"/>
      <c r="I57" s="158"/>
    </row>
    <row r="58" spans="3:9" ht="46.5" customHeight="1" x14ac:dyDescent="0.2">
      <c r="C58" s="667"/>
      <c r="D58" s="476"/>
      <c r="E58" s="476"/>
      <c r="F58" s="476"/>
      <c r="G58" s="476"/>
      <c r="H58" s="476"/>
    </row>
    <row r="59" spans="3:9" s="1" customFormat="1" ht="56.25" customHeight="1" x14ac:dyDescent="0.2">
      <c r="C59" s="624"/>
      <c r="D59" s="496"/>
      <c r="E59" s="496"/>
      <c r="F59" s="496"/>
      <c r="G59" s="496"/>
      <c r="H59" s="496"/>
    </row>
    <row r="60" spans="3:9" ht="37.5" customHeight="1" x14ac:dyDescent="0.2"/>
    <row r="61" spans="3:9" ht="32.25" customHeight="1" x14ac:dyDescent="0.2"/>
    <row r="62" spans="3:9" ht="36" customHeight="1" x14ac:dyDescent="0.2"/>
  </sheetData>
  <mergeCells count="45">
    <mergeCell ref="C59:H59"/>
    <mergeCell ref="C53:H53"/>
    <mergeCell ref="C54:H54"/>
    <mergeCell ref="C55:H55"/>
    <mergeCell ref="C56:H56"/>
    <mergeCell ref="C57:H57"/>
    <mergeCell ref="C58:H58"/>
    <mergeCell ref="C52:H52"/>
    <mergeCell ref="B31:H31"/>
    <mergeCell ref="C40:H40"/>
    <mergeCell ref="C41:H41"/>
    <mergeCell ref="C42:H42"/>
    <mergeCell ref="C46:H46"/>
    <mergeCell ref="C49:H49"/>
    <mergeCell ref="C50:H50"/>
    <mergeCell ref="C48:H48"/>
    <mergeCell ref="C47:H47"/>
    <mergeCell ref="C45:H45"/>
    <mergeCell ref="C44:H44"/>
    <mergeCell ref="C43:H43"/>
    <mergeCell ref="C51:H51"/>
    <mergeCell ref="C39:H39"/>
    <mergeCell ref="C16:D16"/>
    <mergeCell ref="G16:H16"/>
    <mergeCell ref="B22:H22"/>
    <mergeCell ref="B29:H29"/>
    <mergeCell ref="B30:H30"/>
    <mergeCell ref="B25:H25"/>
    <mergeCell ref="B26:H26"/>
    <mergeCell ref="B23:H23"/>
    <mergeCell ref="B21:H21"/>
    <mergeCell ref="B24:H24"/>
    <mergeCell ref="B27:H27"/>
    <mergeCell ref="B28:H28"/>
    <mergeCell ref="C13:D13"/>
    <mergeCell ref="G13:H13"/>
    <mergeCell ref="C14:D14"/>
    <mergeCell ref="C15:D15"/>
    <mergeCell ref="G15:H15"/>
    <mergeCell ref="B10:D10"/>
    <mergeCell ref="F10:H10"/>
    <mergeCell ref="C11:D11"/>
    <mergeCell ref="G11:H11"/>
    <mergeCell ref="C12:D12"/>
    <mergeCell ref="G12:H12"/>
  </mergeCells>
  <pageMargins left="0.7" right="0.7" top="0.75" bottom="0.75" header="0.3" footer="0.3"/>
  <pageSetup orientation="portrait" r:id="rId1"/>
  <drawing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6"/>
  </sheetPr>
  <dimension ref="B1:I114"/>
  <sheetViews>
    <sheetView showGridLines="0" zoomScale="90" zoomScaleNormal="90" workbookViewId="0"/>
  </sheetViews>
  <sheetFormatPr defaultRowHeight="78.75" customHeight="1" x14ac:dyDescent="0.2"/>
  <cols>
    <col min="1" max="1" width="9.125" customWidth="1"/>
    <col min="2" max="2" width="19.5" customWidth="1"/>
    <col min="3" max="3" width="19.625" customWidth="1"/>
    <col min="4" max="4" width="19.75" customWidth="1"/>
    <col min="5" max="5" width="14.625" customWidth="1"/>
    <col min="6" max="6" width="19.5" customWidth="1"/>
    <col min="7" max="8" width="19.625" customWidth="1"/>
    <col min="9" max="9" width="36.25" customWidth="1"/>
    <col min="10" max="10" width="10.125" customWidth="1"/>
    <col min="11" max="11" width="9.625" customWidth="1"/>
  </cols>
  <sheetData>
    <row r="1" spans="2:8" ht="62.25" customHeight="1" x14ac:dyDescent="0.75">
      <c r="B1" s="17" t="s">
        <v>31</v>
      </c>
      <c r="C1" s="13"/>
      <c r="D1" s="13"/>
      <c r="E1" s="128" t="s">
        <v>118</v>
      </c>
    </row>
    <row r="2" spans="2:8" ht="57" customHeight="1" x14ac:dyDescent="0.2">
      <c r="B2" s="14" t="s">
        <v>5</v>
      </c>
      <c r="C2" s="15"/>
      <c r="D2" s="15"/>
      <c r="E2" s="18"/>
      <c r="F2" s="18"/>
      <c r="G2" s="18"/>
      <c r="H2" s="18"/>
    </row>
    <row r="3" spans="2:8" ht="14.25" customHeight="1" x14ac:dyDescent="0.2"/>
    <row r="4" spans="2:8" ht="15" customHeight="1" x14ac:dyDescent="0.2"/>
    <row r="5" spans="2:8" ht="20.25" customHeight="1" x14ac:dyDescent="0.3">
      <c r="B5" s="16" t="s">
        <v>6</v>
      </c>
      <c r="F5" s="16" t="s">
        <v>7</v>
      </c>
    </row>
    <row r="6" spans="2:8" ht="15.75" customHeight="1" x14ac:dyDescent="0.2"/>
    <row r="7" spans="2:8" ht="15" customHeight="1" x14ac:dyDescent="0.2"/>
    <row r="8" spans="2:8" ht="38.25" customHeight="1" x14ac:dyDescent="0.2"/>
    <row r="9" spans="2:8" ht="15" customHeight="1" x14ac:dyDescent="0.2"/>
    <row r="10" spans="2:8" ht="42" customHeight="1" x14ac:dyDescent="0.2">
      <c r="B10" s="602" t="str">
        <f>"Father: "&amp;MGGrandfather1</f>
        <v>Father: David Magee                                                               B May 10, 1849 - D January 9, 1933</v>
      </c>
      <c r="C10" s="603"/>
      <c r="D10" s="604"/>
      <c r="F10" s="602" t="str">
        <f>"Mother: "&amp;MGGrandmother1</f>
        <v>Mother: Isabella (Belle) F. Beggs                                                                           B April 16, 1862 - D Feb 12, 1934</v>
      </c>
      <c r="G10" s="603"/>
      <c r="H10" s="604"/>
    </row>
    <row r="11" spans="2:8" ht="20.25" customHeight="1" x14ac:dyDescent="0.25">
      <c r="B11" s="6"/>
      <c r="C11" s="707" t="s">
        <v>2</v>
      </c>
      <c r="D11" s="708"/>
      <c r="F11" s="6"/>
      <c r="G11" s="550" t="s">
        <v>2</v>
      </c>
      <c r="H11" s="551"/>
    </row>
    <row r="12" spans="2:8" ht="20.25" customHeight="1" x14ac:dyDescent="0.25">
      <c r="B12" s="6"/>
      <c r="C12" s="552" t="s">
        <v>128</v>
      </c>
      <c r="D12" s="553"/>
      <c r="F12" s="10"/>
      <c r="G12" s="552" t="s">
        <v>126</v>
      </c>
      <c r="H12" s="553"/>
    </row>
    <row r="13" spans="2:8" ht="32.25" customHeight="1" x14ac:dyDescent="0.2">
      <c r="B13" s="6"/>
      <c r="C13" s="562" t="s">
        <v>990</v>
      </c>
      <c r="D13" s="563"/>
      <c r="F13" s="10"/>
      <c r="G13" s="562" t="s">
        <v>734</v>
      </c>
      <c r="H13" s="563"/>
    </row>
    <row r="14" spans="2:8" ht="18" customHeight="1" x14ac:dyDescent="0.25">
      <c r="B14" s="6"/>
      <c r="C14" s="550" t="s">
        <v>3</v>
      </c>
      <c r="D14" s="551"/>
      <c r="F14" s="10"/>
      <c r="G14" s="64" t="s">
        <v>3</v>
      </c>
      <c r="H14" s="65"/>
    </row>
    <row r="15" spans="2:8" ht="20.25" customHeight="1" x14ac:dyDescent="0.25">
      <c r="B15" s="6"/>
      <c r="C15" s="565" t="s">
        <v>133</v>
      </c>
      <c r="D15" s="566"/>
      <c r="F15" s="6"/>
      <c r="G15" s="552" t="s">
        <v>756</v>
      </c>
      <c r="H15" s="553"/>
    </row>
    <row r="16" spans="2:8" ht="20.25" customHeight="1" x14ac:dyDescent="0.2">
      <c r="B16" s="6"/>
      <c r="C16" s="554" t="s">
        <v>755</v>
      </c>
      <c r="D16" s="555"/>
      <c r="F16" s="6"/>
      <c r="G16" s="554" t="s">
        <v>755</v>
      </c>
      <c r="H16" s="555"/>
    </row>
    <row r="17" spans="2:9" ht="5.25" customHeight="1" x14ac:dyDescent="0.2">
      <c r="B17" s="7"/>
      <c r="C17" s="8"/>
      <c r="D17" s="9"/>
      <c r="F17" s="7"/>
      <c r="G17" s="8"/>
      <c r="H17" s="11"/>
    </row>
    <row r="18" spans="2:9" ht="12" customHeight="1" x14ac:dyDescent="0.2"/>
    <row r="19" spans="2:9" ht="9" customHeight="1" x14ac:dyDescent="0.2">
      <c r="B19" s="5"/>
      <c r="C19" s="5"/>
      <c r="D19" s="5"/>
      <c r="E19" s="5"/>
      <c r="F19" s="5"/>
      <c r="G19" s="5"/>
      <c r="H19" s="5"/>
    </row>
    <row r="20" spans="2:9" ht="27" customHeight="1" x14ac:dyDescent="0.25">
      <c r="B20" s="198" t="s">
        <v>4</v>
      </c>
      <c r="C20" s="199"/>
      <c r="D20" s="199"/>
      <c r="E20" s="199"/>
      <c r="F20" s="199"/>
      <c r="G20" s="199"/>
      <c r="H20" s="201"/>
    </row>
    <row r="21" spans="2:9" ht="53.25" customHeight="1" x14ac:dyDescent="0.2">
      <c r="B21" s="694" t="s">
        <v>1178</v>
      </c>
      <c r="C21" s="695"/>
      <c r="D21" s="695"/>
      <c r="E21" s="695"/>
      <c r="F21" s="695"/>
      <c r="G21" s="695"/>
      <c r="H21" s="696"/>
    </row>
    <row r="22" spans="2:9" ht="69" customHeight="1" x14ac:dyDescent="0.2">
      <c r="B22" s="569" t="s">
        <v>1179</v>
      </c>
      <c r="C22" s="586"/>
      <c r="D22" s="586"/>
      <c r="E22" s="586"/>
      <c r="F22" s="586"/>
      <c r="G22" s="586"/>
      <c r="H22" s="587"/>
      <c r="I22" s="1"/>
    </row>
    <row r="23" spans="2:9" ht="89.25" customHeight="1" x14ac:dyDescent="0.2">
      <c r="B23" s="697" t="s">
        <v>1000</v>
      </c>
      <c r="C23" s="704"/>
      <c r="D23" s="704"/>
      <c r="E23" s="704"/>
      <c r="F23" s="704"/>
      <c r="G23" s="704"/>
      <c r="H23" s="705"/>
      <c r="I23" s="1"/>
    </row>
    <row r="24" spans="2:9" ht="29.25" customHeight="1" x14ac:dyDescent="0.2">
      <c r="B24" s="697" t="s">
        <v>991</v>
      </c>
      <c r="C24" s="586"/>
      <c r="D24" s="586"/>
      <c r="E24" s="586"/>
      <c r="F24" s="586"/>
      <c r="G24" s="586"/>
      <c r="H24" s="587"/>
      <c r="I24" s="1"/>
    </row>
    <row r="25" spans="2:9" ht="53.25" customHeight="1" x14ac:dyDescent="0.2">
      <c r="B25" s="569" t="s">
        <v>992</v>
      </c>
      <c r="C25" s="586"/>
      <c r="D25" s="586"/>
      <c r="E25" s="586"/>
      <c r="F25" s="586"/>
      <c r="G25" s="586"/>
      <c r="H25" s="587"/>
      <c r="I25" s="1"/>
    </row>
    <row r="26" spans="2:9" ht="57" customHeight="1" x14ac:dyDescent="0.2">
      <c r="B26" s="697" t="s">
        <v>989</v>
      </c>
      <c r="C26" s="586"/>
      <c r="D26" s="586"/>
      <c r="E26" s="586"/>
      <c r="F26" s="586"/>
      <c r="G26" s="586"/>
      <c r="H26" s="587"/>
      <c r="I26" s="1"/>
    </row>
    <row r="27" spans="2:9" ht="100.5" customHeight="1" x14ac:dyDescent="0.2">
      <c r="B27" s="697" t="s">
        <v>1001</v>
      </c>
      <c r="C27" s="586"/>
      <c r="D27" s="586"/>
      <c r="E27" s="586"/>
      <c r="F27" s="586"/>
      <c r="G27" s="586"/>
      <c r="H27" s="587"/>
      <c r="I27" s="1"/>
    </row>
    <row r="28" spans="2:9" ht="113.25" customHeight="1" x14ac:dyDescent="0.2">
      <c r="B28" s="556" t="s">
        <v>1002</v>
      </c>
      <c r="C28" s="664"/>
      <c r="D28" s="664"/>
      <c r="E28" s="664"/>
      <c r="F28" s="664"/>
      <c r="G28" s="664"/>
      <c r="H28" s="701"/>
      <c r="I28" s="1"/>
    </row>
    <row r="29" spans="2:9" ht="33" customHeight="1" x14ac:dyDescent="0.2">
      <c r="B29" s="556" t="s">
        <v>984</v>
      </c>
      <c r="C29" s="661"/>
      <c r="D29" s="661"/>
      <c r="E29" s="661"/>
      <c r="F29" s="661"/>
      <c r="G29" s="661"/>
      <c r="H29" s="703"/>
      <c r="I29" s="1"/>
    </row>
    <row r="30" spans="2:9" ht="102" customHeight="1" x14ac:dyDescent="0.2">
      <c r="B30" s="569" t="s">
        <v>1003</v>
      </c>
      <c r="C30" s="650"/>
      <c r="D30" s="650"/>
      <c r="E30" s="650"/>
      <c r="F30" s="650"/>
      <c r="G30" s="650"/>
      <c r="H30" s="706"/>
      <c r="I30" s="1" t="s">
        <v>993</v>
      </c>
    </row>
    <row r="31" spans="2:9" ht="25.5" customHeight="1" x14ac:dyDescent="0.2">
      <c r="B31" s="579" t="s">
        <v>967</v>
      </c>
      <c r="C31" s="476"/>
      <c r="D31" s="476"/>
      <c r="E31" s="476"/>
      <c r="F31" s="476"/>
      <c r="G31" s="476"/>
      <c r="H31" s="702"/>
      <c r="I31" s="21"/>
    </row>
    <row r="32" spans="2:9" ht="96" customHeight="1" x14ac:dyDescent="0.2">
      <c r="B32" s="579" t="s">
        <v>1004</v>
      </c>
      <c r="C32" s="476"/>
      <c r="D32" s="476"/>
      <c r="E32" s="476"/>
      <c r="F32" s="476"/>
      <c r="G32" s="476"/>
      <c r="H32" s="702"/>
      <c r="I32" s="21"/>
    </row>
    <row r="33" spans="2:9" ht="25.5" customHeight="1" x14ac:dyDescent="0.2">
      <c r="B33" s="579" t="s">
        <v>1005</v>
      </c>
      <c r="C33" s="476"/>
      <c r="D33" s="476"/>
      <c r="E33" s="476"/>
      <c r="F33" s="476"/>
      <c r="G33" s="476"/>
      <c r="H33" s="702"/>
      <c r="I33" s="21"/>
    </row>
    <row r="34" spans="2:9" ht="103.5" customHeight="1" x14ac:dyDescent="0.2">
      <c r="B34" s="698" t="s">
        <v>1079</v>
      </c>
      <c r="C34" s="699"/>
      <c r="D34" s="699"/>
      <c r="E34" s="699"/>
      <c r="F34" s="699"/>
      <c r="G34" s="699"/>
      <c r="H34" s="700"/>
      <c r="I34" s="161"/>
    </row>
    <row r="35" spans="2:9" ht="74.25" customHeight="1" x14ac:dyDescent="0.2">
      <c r="B35" s="698" t="s">
        <v>1009</v>
      </c>
      <c r="C35" s="573"/>
      <c r="D35" s="573"/>
      <c r="E35" s="573"/>
      <c r="F35" s="573"/>
      <c r="G35" s="573"/>
      <c r="H35" s="574"/>
      <c r="I35" s="21"/>
    </row>
    <row r="36" spans="2:9" ht="91.5" customHeight="1" x14ac:dyDescent="0.2">
      <c r="B36" s="698" t="s">
        <v>1016</v>
      </c>
      <c r="C36" s="573"/>
      <c r="D36" s="573"/>
      <c r="E36" s="573"/>
      <c r="F36" s="573"/>
      <c r="G36" s="573"/>
      <c r="H36" s="574"/>
      <c r="I36" s="21"/>
    </row>
    <row r="37" spans="2:9" ht="60.75" customHeight="1" x14ac:dyDescent="0.2">
      <c r="B37" s="629" t="s">
        <v>983</v>
      </c>
      <c r="C37" s="680"/>
      <c r="D37" s="680"/>
      <c r="E37" s="680"/>
      <c r="F37" s="680"/>
      <c r="G37" s="680"/>
      <c r="H37" s="720"/>
      <c r="I37" s="21"/>
    </row>
    <row r="38" spans="2:9" ht="145.5" customHeight="1" x14ac:dyDescent="0.2">
      <c r="B38" s="629" t="s">
        <v>1007</v>
      </c>
      <c r="C38" s="718"/>
      <c r="D38" s="718"/>
      <c r="E38" s="718"/>
      <c r="F38" s="718"/>
      <c r="G38" s="718"/>
      <c r="H38" s="719"/>
      <c r="I38" s="161"/>
    </row>
    <row r="39" spans="2:9" ht="84.75" customHeight="1" x14ac:dyDescent="0.2">
      <c r="B39" s="629" t="s">
        <v>1008</v>
      </c>
      <c r="C39" s="573"/>
      <c r="D39" s="573"/>
      <c r="E39" s="573"/>
      <c r="F39" s="573"/>
      <c r="G39" s="573"/>
      <c r="H39" s="574"/>
      <c r="I39" s="21"/>
    </row>
    <row r="40" spans="2:9" ht="106.5" customHeight="1" x14ac:dyDescent="0.2">
      <c r="B40" s="714" t="s">
        <v>1017</v>
      </c>
      <c r="C40" s="661"/>
      <c r="D40" s="661"/>
      <c r="E40" s="661"/>
      <c r="F40" s="661"/>
      <c r="G40" s="661"/>
      <c r="H40" s="703"/>
      <c r="I40" s="21"/>
    </row>
    <row r="41" spans="2:9" ht="33" customHeight="1" x14ac:dyDescent="0.2">
      <c r="B41" s="556" t="s">
        <v>1010</v>
      </c>
      <c r="C41" s="661"/>
      <c r="D41" s="661"/>
      <c r="E41" s="661"/>
      <c r="F41" s="661"/>
      <c r="G41" s="661"/>
      <c r="H41" s="703"/>
      <c r="I41" s="21"/>
    </row>
    <row r="42" spans="2:9" ht="75.75" customHeight="1" x14ac:dyDescent="0.2">
      <c r="B42" s="556" t="s">
        <v>2288</v>
      </c>
      <c r="C42" s="583"/>
      <c r="D42" s="583"/>
      <c r="E42" s="583"/>
      <c r="F42" s="583"/>
      <c r="G42" s="583"/>
      <c r="H42" s="584"/>
      <c r="I42" s="21"/>
    </row>
    <row r="43" spans="2:9" s="1" customFormat="1" ht="85.5" customHeight="1" x14ac:dyDescent="0.2">
      <c r="B43" s="697" t="s">
        <v>2017</v>
      </c>
      <c r="C43" s="570"/>
      <c r="D43" s="570"/>
      <c r="E43" s="570"/>
      <c r="F43" s="570"/>
      <c r="G43" s="570"/>
      <c r="H43" s="571"/>
    </row>
    <row r="44" spans="2:9" s="1" customFormat="1" ht="99.75" customHeight="1" x14ac:dyDescent="0.2">
      <c r="B44" s="715" t="s">
        <v>1011</v>
      </c>
      <c r="C44" s="716"/>
      <c r="D44" s="716"/>
      <c r="E44" s="716"/>
      <c r="F44" s="716"/>
      <c r="G44" s="716"/>
      <c r="H44" s="717"/>
    </row>
    <row r="45" spans="2:9" s="1" customFormat="1" ht="64.5" customHeight="1" x14ac:dyDescent="0.2">
      <c r="B45" s="715" t="s">
        <v>1012</v>
      </c>
      <c r="C45" s="570"/>
      <c r="D45" s="570"/>
      <c r="E45" s="570"/>
      <c r="F45" s="570"/>
      <c r="G45" s="570"/>
      <c r="H45" s="571"/>
      <c r="I45" s="166"/>
    </row>
    <row r="46" spans="2:9" s="1" customFormat="1" ht="111.75" customHeight="1" x14ac:dyDescent="0.2">
      <c r="B46" s="715" t="s">
        <v>1013</v>
      </c>
      <c r="C46" s="570"/>
      <c r="D46" s="570"/>
      <c r="E46" s="570"/>
      <c r="F46" s="570"/>
      <c r="G46" s="570"/>
      <c r="H46" s="571"/>
    </row>
    <row r="47" spans="2:9" ht="40.5" customHeight="1" x14ac:dyDescent="0.2">
      <c r="B47" s="556" t="s">
        <v>986</v>
      </c>
      <c r="C47" s="661"/>
      <c r="D47" s="661"/>
      <c r="E47" s="661"/>
      <c r="F47" s="661"/>
      <c r="G47" s="661"/>
      <c r="H47" s="703"/>
    </row>
    <row r="48" spans="2:9" ht="18.75" customHeight="1" x14ac:dyDescent="0.2">
      <c r="B48" s="279"/>
      <c r="C48" s="280"/>
      <c r="D48" s="280"/>
      <c r="E48" s="280"/>
      <c r="F48" s="280"/>
      <c r="G48" s="280"/>
      <c r="H48" s="281"/>
    </row>
    <row r="49" spans="2:9" ht="66.75" customHeight="1" x14ac:dyDescent="0.2">
      <c r="B49" s="721" t="s">
        <v>1014</v>
      </c>
      <c r="C49" s="674"/>
      <c r="D49" s="674"/>
      <c r="E49" s="674"/>
      <c r="F49" s="674"/>
      <c r="G49" s="674"/>
      <c r="H49" s="722"/>
    </row>
    <row r="50" spans="2:9" ht="20.100000000000001" customHeight="1" x14ac:dyDescent="0.2">
      <c r="B50" s="726"/>
      <c r="C50" s="727"/>
      <c r="D50" s="727"/>
      <c r="E50" s="727"/>
      <c r="F50" s="727"/>
      <c r="G50" s="727"/>
      <c r="H50" s="728"/>
    </row>
    <row r="51" spans="2:9" ht="53.25" customHeight="1" x14ac:dyDescent="0.2">
      <c r="B51" s="721" t="s">
        <v>1077</v>
      </c>
      <c r="C51" s="724"/>
      <c r="D51" s="724"/>
      <c r="E51" s="724"/>
      <c r="F51" s="724"/>
      <c r="G51" s="724"/>
      <c r="H51" s="725"/>
    </row>
    <row r="52" spans="2:9" ht="18.75" customHeight="1" x14ac:dyDescent="0.25">
      <c r="B52" s="599"/>
      <c r="C52" s="729"/>
      <c r="D52" s="729"/>
      <c r="E52" s="729"/>
      <c r="F52" s="729"/>
      <c r="G52" s="729"/>
      <c r="H52" s="730"/>
    </row>
    <row r="53" spans="2:9" ht="18.75" customHeight="1" x14ac:dyDescent="0.25">
      <c r="B53" s="723"/>
      <c r="C53" s="560"/>
      <c r="D53" s="560"/>
      <c r="E53" s="560"/>
      <c r="F53" s="560"/>
      <c r="G53" s="560"/>
      <c r="H53" s="561"/>
    </row>
    <row r="54" spans="2:9" ht="5.25" customHeight="1" x14ac:dyDescent="0.2">
      <c r="B54" s="547"/>
      <c r="C54" s="548"/>
      <c r="D54" s="548"/>
      <c r="E54" s="548"/>
      <c r="F54" s="548"/>
      <c r="G54" s="548"/>
      <c r="H54" s="549"/>
    </row>
    <row r="55" spans="2:9" ht="13.5" customHeight="1" x14ac:dyDescent="0.2"/>
    <row r="56" spans="2:9" ht="27" customHeight="1" x14ac:dyDescent="0.2">
      <c r="B56" s="19" t="s">
        <v>8</v>
      </c>
      <c r="C56" s="19" t="s">
        <v>9</v>
      </c>
      <c r="D56" s="20" t="s">
        <v>10</v>
      </c>
      <c r="E56" s="21" t="s">
        <v>2</v>
      </c>
      <c r="F56" s="21" t="s">
        <v>11</v>
      </c>
      <c r="G56" s="21" t="s">
        <v>3</v>
      </c>
      <c r="H56" s="21" t="s">
        <v>12</v>
      </c>
      <c r="I56" s="21" t="s">
        <v>388</v>
      </c>
    </row>
    <row r="57" spans="2:9" ht="79.5" customHeight="1" x14ac:dyDescent="0.2">
      <c r="B57" s="19"/>
      <c r="C57" s="103" t="s">
        <v>1673</v>
      </c>
      <c r="D57" s="147" t="s">
        <v>742</v>
      </c>
      <c r="E57" s="147" t="s">
        <v>758</v>
      </c>
      <c r="F57" s="147" t="s">
        <v>956</v>
      </c>
      <c r="G57" s="67" t="s">
        <v>787</v>
      </c>
      <c r="H57" s="147" t="s">
        <v>788</v>
      </c>
      <c r="I57" s="149" t="s">
        <v>757</v>
      </c>
    </row>
    <row r="58" spans="2:9" ht="79.5" customHeight="1" x14ac:dyDescent="0.2">
      <c r="B58" s="294" t="s">
        <v>896</v>
      </c>
      <c r="C58" s="268" t="s">
        <v>766</v>
      </c>
      <c r="D58" s="147" t="s">
        <v>742</v>
      </c>
      <c r="E58" s="147" t="s">
        <v>790</v>
      </c>
      <c r="F58" s="66" t="s">
        <v>743</v>
      </c>
      <c r="G58" s="66"/>
      <c r="H58" s="66"/>
      <c r="I58" s="269"/>
    </row>
    <row r="59" spans="2:9" ht="79.5" customHeight="1" x14ac:dyDescent="0.2">
      <c r="B59" s="294" t="s">
        <v>896</v>
      </c>
      <c r="C59" s="268" t="s">
        <v>765</v>
      </c>
      <c r="D59" s="147" t="s">
        <v>742</v>
      </c>
      <c r="E59" s="147" t="s">
        <v>789</v>
      </c>
      <c r="F59" s="66" t="s">
        <v>743</v>
      </c>
      <c r="G59" s="66"/>
      <c r="H59" s="66"/>
      <c r="I59" s="269"/>
    </row>
    <row r="60" spans="2:9" ht="79.5" customHeight="1" x14ac:dyDescent="0.2">
      <c r="B60" s="294" t="s">
        <v>896</v>
      </c>
      <c r="C60" s="268" t="s">
        <v>767</v>
      </c>
      <c r="D60" s="147" t="s">
        <v>742</v>
      </c>
      <c r="E60" s="147">
        <v>1880</v>
      </c>
      <c r="F60" s="66" t="s">
        <v>743</v>
      </c>
      <c r="G60" s="66"/>
      <c r="H60" s="66"/>
      <c r="I60" s="269"/>
    </row>
    <row r="61" spans="2:9" ht="79.5" customHeight="1" x14ac:dyDescent="0.2">
      <c r="B61" s="19"/>
      <c r="C61" s="268" t="s">
        <v>1672</v>
      </c>
      <c r="D61" s="147" t="s">
        <v>742</v>
      </c>
      <c r="E61" s="147" t="s">
        <v>845</v>
      </c>
      <c r="F61" s="66" t="s">
        <v>743</v>
      </c>
      <c r="G61" s="66"/>
      <c r="H61" s="66"/>
      <c r="I61" s="269"/>
    </row>
    <row r="62" spans="2:9" ht="79.5" customHeight="1" x14ac:dyDescent="0.2">
      <c r="B62" s="19"/>
      <c r="C62" s="268" t="s">
        <v>1676</v>
      </c>
      <c r="D62" s="147" t="s">
        <v>795</v>
      </c>
      <c r="E62" s="147" t="s">
        <v>768</v>
      </c>
      <c r="F62" s="147" t="s">
        <v>769</v>
      </c>
      <c r="G62" s="67" t="s">
        <v>829</v>
      </c>
      <c r="H62" s="66" t="s">
        <v>830</v>
      </c>
      <c r="I62" s="149" t="s">
        <v>1677</v>
      </c>
    </row>
    <row r="63" spans="2:9" ht="79.5" customHeight="1" x14ac:dyDescent="0.2">
      <c r="B63" s="19"/>
      <c r="C63" s="103" t="s">
        <v>1678</v>
      </c>
      <c r="D63" s="147" t="s">
        <v>762</v>
      </c>
      <c r="E63" s="147" t="s">
        <v>846</v>
      </c>
      <c r="F63" s="66" t="s">
        <v>743</v>
      </c>
      <c r="G63" s="66"/>
      <c r="H63" s="66"/>
      <c r="I63" s="149" t="s">
        <v>1679</v>
      </c>
    </row>
    <row r="64" spans="2:9" ht="79.5" customHeight="1" x14ac:dyDescent="0.2">
      <c r="B64" s="1"/>
      <c r="C64" s="103" t="s">
        <v>735</v>
      </c>
      <c r="D64" s="147" t="s">
        <v>763</v>
      </c>
      <c r="E64" s="22" t="str">
        <f>IF(MGFatherBirth&lt;&gt;0,MGFatherBirth,"")</f>
        <v>June 3, 1890</v>
      </c>
      <c r="F64" s="303" t="str">
        <f>IF(MGFatherBirthLoc&lt;&gt;0,MGFatherBirthLoc,"")</f>
        <v>Village of Kemptville, Township of Oxford, Grenville County, Ontario, Canada</v>
      </c>
      <c r="G64" s="26" t="str">
        <f>IF(MGFatherDeath&lt;&gt;0,MGFatherDeath,"")</f>
        <v>May 9, 1963</v>
      </c>
      <c r="H64" s="22" t="str">
        <f>IF(MGFatherDeathLoc&lt;&gt;0,MGFatherDeathLoc,"")</f>
        <v>Ontario, Canada</v>
      </c>
      <c r="I64" s="149" t="s">
        <v>1031</v>
      </c>
    </row>
    <row r="65" spans="2:9" ht="79.5" customHeight="1" x14ac:dyDescent="0.2">
      <c r="B65" s="19"/>
      <c r="C65" s="103" t="s">
        <v>1680</v>
      </c>
      <c r="D65" s="147" t="s">
        <v>763</v>
      </c>
      <c r="E65" s="66" t="s">
        <v>736</v>
      </c>
      <c r="F65" s="66" t="s">
        <v>836</v>
      </c>
      <c r="G65" s="67" t="s">
        <v>737</v>
      </c>
      <c r="H65" s="66" t="s">
        <v>836</v>
      </c>
      <c r="I65" s="271" t="s">
        <v>1681</v>
      </c>
    </row>
    <row r="66" spans="2:9" ht="79.5" customHeight="1" x14ac:dyDescent="0.2">
      <c r="B66" s="19"/>
      <c r="C66" s="268" t="s">
        <v>876</v>
      </c>
      <c r="D66" s="147" t="s">
        <v>763</v>
      </c>
      <c r="E66" s="24" t="s">
        <v>875</v>
      </c>
      <c r="F66" s="66" t="s">
        <v>836</v>
      </c>
      <c r="G66" s="23" t="s">
        <v>534</v>
      </c>
      <c r="H66" s="22" t="s">
        <v>534</v>
      </c>
      <c r="I66" s="290"/>
    </row>
    <row r="67" spans="2:9" ht="78.75" customHeight="1" x14ac:dyDescent="0.2">
      <c r="C67" s="102" t="s">
        <v>1682</v>
      </c>
      <c r="D67" s="147" t="s">
        <v>763</v>
      </c>
      <c r="E67" s="66" t="s">
        <v>840</v>
      </c>
      <c r="F67" s="66" t="s">
        <v>836</v>
      </c>
      <c r="G67" s="66">
        <v>1959</v>
      </c>
      <c r="H67" s="66" t="s">
        <v>82</v>
      </c>
      <c r="I67" s="269" t="s">
        <v>1683</v>
      </c>
    </row>
    <row r="68" spans="2:9" ht="79.5" customHeight="1" x14ac:dyDescent="0.2">
      <c r="B68" s="1"/>
      <c r="C68" s="268" t="s">
        <v>1684</v>
      </c>
      <c r="D68" s="147" t="s">
        <v>763</v>
      </c>
      <c r="E68" s="147" t="s">
        <v>877</v>
      </c>
      <c r="F68" s="66" t="s">
        <v>836</v>
      </c>
      <c r="G68" s="94" t="s">
        <v>738</v>
      </c>
      <c r="H68" s="66"/>
      <c r="I68" s="149" t="s">
        <v>1685</v>
      </c>
    </row>
    <row r="69" spans="2:9" ht="78.75" customHeight="1" x14ac:dyDescent="0.2">
      <c r="C69" s="268" t="s">
        <v>1686</v>
      </c>
      <c r="D69" s="147" t="s">
        <v>762</v>
      </c>
      <c r="E69" s="67" t="s">
        <v>760</v>
      </c>
      <c r="F69" s="66" t="s">
        <v>836</v>
      </c>
      <c r="G69" s="67" t="s">
        <v>761</v>
      </c>
      <c r="H69" s="66" t="s">
        <v>957</v>
      </c>
      <c r="I69" s="269" t="s">
        <v>1687</v>
      </c>
    </row>
    <row r="70" spans="2:9" ht="78.75" customHeight="1" x14ac:dyDescent="0.25">
      <c r="C70" s="268" t="s">
        <v>754</v>
      </c>
      <c r="D70" s="147" t="s">
        <v>764</v>
      </c>
      <c r="E70" s="66"/>
      <c r="F70" s="145"/>
      <c r="G70" s="67"/>
      <c r="H70" s="66"/>
      <c r="I70" s="277" t="s">
        <v>915</v>
      </c>
    </row>
    <row r="71" spans="2:9" ht="20.100000000000001" customHeight="1" x14ac:dyDescent="0.25">
      <c r="C71" s="270"/>
      <c r="D71" s="22"/>
      <c r="E71" s="66"/>
      <c r="F71" s="145"/>
      <c r="G71" s="67"/>
      <c r="H71" s="66"/>
      <c r="I71" s="269"/>
    </row>
    <row r="72" spans="2:9" ht="51.75" customHeight="1" x14ac:dyDescent="0.2">
      <c r="B72" s="731" t="s">
        <v>759</v>
      </c>
      <c r="C72" s="732"/>
      <c r="D72" s="732"/>
      <c r="E72" s="732"/>
      <c r="F72" s="732"/>
      <c r="G72" s="732"/>
      <c r="H72" s="733"/>
      <c r="I72" s="232"/>
    </row>
    <row r="73" spans="2:9" ht="18.75" customHeight="1" x14ac:dyDescent="0.2">
      <c r="B73" s="307"/>
      <c r="C73" s="232"/>
      <c r="D73" s="232"/>
      <c r="E73" s="232"/>
      <c r="F73" s="232"/>
      <c r="G73" s="232"/>
      <c r="H73" s="308"/>
      <c r="I73" s="232"/>
    </row>
    <row r="74" spans="2:9" ht="33.75" customHeight="1" x14ac:dyDescent="0.2">
      <c r="B74" s="690" t="s">
        <v>1052</v>
      </c>
      <c r="C74" s="691"/>
      <c r="D74" s="691"/>
      <c r="E74" s="691"/>
      <c r="F74" s="691"/>
      <c r="G74" s="691"/>
      <c r="H74" s="692"/>
      <c r="I74" s="232"/>
    </row>
    <row r="75" spans="2:9" s="1" customFormat="1" ht="39" customHeight="1" x14ac:dyDescent="0.2">
      <c r="B75" s="734" t="s">
        <v>1054</v>
      </c>
      <c r="C75" s="570"/>
      <c r="D75" s="570"/>
      <c r="E75" s="570"/>
      <c r="F75" s="570"/>
      <c r="G75" s="570"/>
      <c r="H75" s="571"/>
      <c r="I75" s="166"/>
    </row>
    <row r="76" spans="2:9" ht="38.25" customHeight="1" x14ac:dyDescent="0.2">
      <c r="B76" s="712" t="s">
        <v>1053</v>
      </c>
      <c r="C76" s="496"/>
      <c r="D76" s="496"/>
      <c r="E76" s="496"/>
      <c r="F76" s="496"/>
      <c r="G76" s="496"/>
      <c r="H76" s="526"/>
      <c r="I76" s="232"/>
    </row>
    <row r="77" spans="2:9" ht="20.25" customHeight="1" x14ac:dyDescent="0.2">
      <c r="B77" s="712" t="s">
        <v>1688</v>
      </c>
      <c r="C77" s="496"/>
      <c r="D77" s="496"/>
      <c r="E77" s="496"/>
      <c r="F77" s="496"/>
      <c r="G77" s="496"/>
      <c r="H77" s="526"/>
      <c r="I77" s="232"/>
    </row>
    <row r="78" spans="2:9" s="1" customFormat="1" ht="39.75" customHeight="1" x14ac:dyDescent="0.2">
      <c r="B78" s="712" t="s">
        <v>1061</v>
      </c>
      <c r="C78" s="496"/>
      <c r="D78" s="496"/>
      <c r="E78" s="496"/>
      <c r="F78" s="496"/>
      <c r="G78" s="496"/>
      <c r="H78" s="526"/>
      <c r="I78" s="166"/>
    </row>
    <row r="79" spans="2:9" ht="31.5" customHeight="1" x14ac:dyDescent="0.2">
      <c r="B79" s="690" t="s">
        <v>1062</v>
      </c>
      <c r="C79" s="691"/>
      <c r="D79" s="691"/>
      <c r="E79" s="691"/>
      <c r="F79" s="691"/>
      <c r="G79" s="691"/>
      <c r="H79" s="692"/>
      <c r="I79" s="232"/>
    </row>
    <row r="80" spans="2:9" s="1" customFormat="1" ht="54" customHeight="1" x14ac:dyDescent="0.2">
      <c r="B80" s="712" t="s">
        <v>1689</v>
      </c>
      <c r="C80" s="496"/>
      <c r="D80" s="496"/>
      <c r="E80" s="496"/>
      <c r="F80" s="496"/>
      <c r="G80" s="496"/>
      <c r="H80" s="526"/>
      <c r="I80" s="166"/>
    </row>
    <row r="81" spans="2:9" s="1" customFormat="1" ht="26.25" customHeight="1" x14ac:dyDescent="0.2">
      <c r="B81" s="712" t="s">
        <v>1690</v>
      </c>
      <c r="C81" s="496"/>
      <c r="D81" s="496"/>
      <c r="E81" s="496"/>
      <c r="F81" s="496"/>
      <c r="G81" s="496"/>
      <c r="H81" s="526"/>
      <c r="I81" s="166"/>
    </row>
    <row r="82" spans="2:9" ht="48.75" customHeight="1" x14ac:dyDescent="0.2">
      <c r="B82" s="712" t="s">
        <v>1057</v>
      </c>
      <c r="C82" s="496"/>
      <c r="D82" s="496"/>
      <c r="E82" s="496"/>
      <c r="F82" s="496"/>
      <c r="G82" s="496"/>
      <c r="H82" s="526"/>
      <c r="I82" s="232"/>
    </row>
    <row r="83" spans="2:9" ht="38.25" customHeight="1" x14ac:dyDescent="0.2">
      <c r="B83" s="712" t="s">
        <v>1692</v>
      </c>
      <c r="C83" s="496"/>
      <c r="D83" s="496"/>
      <c r="E83" s="496"/>
      <c r="F83" s="496"/>
      <c r="G83" s="496"/>
      <c r="H83" s="526"/>
      <c r="I83" s="232"/>
    </row>
    <row r="84" spans="2:9" s="1" customFormat="1" ht="93.75" customHeight="1" x14ac:dyDescent="0.2">
      <c r="B84" s="735" t="s">
        <v>1059</v>
      </c>
      <c r="C84" s="736"/>
      <c r="D84" s="736"/>
      <c r="E84" s="736"/>
      <c r="F84" s="736"/>
      <c r="G84" s="736"/>
      <c r="H84" s="737"/>
      <c r="I84" s="166" t="s">
        <v>1058</v>
      </c>
    </row>
    <row r="85" spans="2:9" s="1" customFormat="1" ht="55.5" customHeight="1" x14ac:dyDescent="0.2">
      <c r="B85" s="712" t="s">
        <v>1671</v>
      </c>
      <c r="C85" s="496"/>
      <c r="D85" s="496"/>
      <c r="E85" s="496"/>
      <c r="F85" s="496"/>
      <c r="G85" s="496"/>
      <c r="H85" s="526"/>
      <c r="I85" s="166"/>
    </row>
    <row r="86" spans="2:9" ht="92.25" customHeight="1" x14ac:dyDescent="0.2">
      <c r="B86" s="712" t="s">
        <v>1691</v>
      </c>
      <c r="C86" s="496"/>
      <c r="D86" s="496"/>
      <c r="E86" s="496"/>
      <c r="F86" s="496"/>
      <c r="G86" s="496"/>
      <c r="H86" s="526"/>
      <c r="I86" s="232"/>
    </row>
    <row r="87" spans="2:9" ht="18.75" customHeight="1" x14ac:dyDescent="0.2">
      <c r="B87" s="690"/>
      <c r="C87" s="691"/>
      <c r="D87" s="691"/>
      <c r="E87" s="691"/>
      <c r="F87" s="691"/>
      <c r="G87" s="691"/>
      <c r="H87" s="692"/>
      <c r="I87" s="232"/>
    </row>
    <row r="88" spans="2:9" ht="99" customHeight="1" x14ac:dyDescent="0.2">
      <c r="B88" s="690" t="s">
        <v>1039</v>
      </c>
      <c r="C88" s="691"/>
      <c r="D88" s="691"/>
      <c r="E88" s="691"/>
      <c r="F88" s="691"/>
      <c r="G88" s="691"/>
      <c r="H88" s="692"/>
      <c r="I88" s="232"/>
    </row>
    <row r="89" spans="2:9" ht="18.75" customHeight="1" x14ac:dyDescent="0.2">
      <c r="B89" s="690" t="s">
        <v>839</v>
      </c>
      <c r="C89" s="691"/>
      <c r="D89" s="691"/>
      <c r="E89" s="691"/>
      <c r="F89" s="691"/>
      <c r="G89" s="691"/>
      <c r="H89" s="692"/>
      <c r="I89" s="232"/>
    </row>
    <row r="90" spans="2:9" ht="18.75" customHeight="1" x14ac:dyDescent="0.2">
      <c r="B90" s="690" t="s">
        <v>1040</v>
      </c>
      <c r="C90" s="691"/>
      <c r="D90" s="691"/>
      <c r="E90" s="691"/>
      <c r="F90" s="691"/>
      <c r="G90" s="691"/>
      <c r="H90" s="692"/>
      <c r="I90" s="232"/>
    </row>
    <row r="91" spans="2:9" ht="18.75" customHeight="1" x14ac:dyDescent="0.2">
      <c r="B91" s="690" t="s">
        <v>1041</v>
      </c>
      <c r="C91" s="691"/>
      <c r="D91" s="691"/>
      <c r="E91" s="691"/>
      <c r="F91" s="691"/>
      <c r="G91" s="691"/>
      <c r="H91" s="692"/>
      <c r="I91" s="232"/>
    </row>
    <row r="92" spans="2:9" ht="33" customHeight="1" x14ac:dyDescent="0.2">
      <c r="B92" s="690" t="s">
        <v>1042</v>
      </c>
      <c r="C92" s="691"/>
      <c r="D92" s="691"/>
      <c r="E92" s="691"/>
      <c r="F92" s="691"/>
      <c r="G92" s="691"/>
      <c r="H92" s="692"/>
      <c r="I92" s="232"/>
    </row>
    <row r="93" spans="2:9" ht="18.75" customHeight="1" x14ac:dyDescent="0.2">
      <c r="B93" s="690" t="s">
        <v>1043</v>
      </c>
      <c r="C93" s="691"/>
      <c r="D93" s="691"/>
      <c r="E93" s="691"/>
      <c r="F93" s="691"/>
      <c r="G93" s="691"/>
      <c r="H93" s="692"/>
      <c r="I93" s="232"/>
    </row>
    <row r="94" spans="2:9" ht="19.5" customHeight="1" x14ac:dyDescent="0.2">
      <c r="B94" s="690" t="s">
        <v>1044</v>
      </c>
      <c r="C94" s="691"/>
      <c r="D94" s="691"/>
      <c r="E94" s="691"/>
      <c r="F94" s="691"/>
      <c r="G94" s="691"/>
      <c r="H94" s="692"/>
      <c r="I94" s="232"/>
    </row>
    <row r="95" spans="2:9" ht="21" customHeight="1" x14ac:dyDescent="0.2">
      <c r="B95" s="690" t="s">
        <v>1045</v>
      </c>
      <c r="C95" s="691"/>
      <c r="D95" s="691"/>
      <c r="E95" s="691"/>
      <c r="F95" s="691"/>
      <c r="G95" s="691"/>
      <c r="H95" s="692"/>
      <c r="I95" s="232"/>
    </row>
    <row r="96" spans="2:9" ht="22.5" customHeight="1" x14ac:dyDescent="0.2">
      <c r="B96" s="690" t="s">
        <v>1046</v>
      </c>
      <c r="C96" s="691"/>
      <c r="D96" s="691"/>
      <c r="E96" s="691"/>
      <c r="F96" s="691"/>
      <c r="G96" s="691"/>
      <c r="H96" s="692"/>
      <c r="I96" s="232"/>
    </row>
    <row r="97" spans="2:9" ht="20.100000000000001" customHeight="1" x14ac:dyDescent="0.25">
      <c r="B97" s="202"/>
      <c r="C97" s="270"/>
      <c r="D97" s="22"/>
      <c r="E97" s="66"/>
      <c r="F97" s="145"/>
      <c r="G97" s="67"/>
      <c r="H97" s="309"/>
      <c r="I97" s="269"/>
    </row>
    <row r="98" spans="2:9" ht="114" customHeight="1" x14ac:dyDescent="0.2">
      <c r="B98" s="693" t="s">
        <v>1047</v>
      </c>
      <c r="C98" s="691"/>
      <c r="D98" s="691"/>
      <c r="E98" s="691"/>
      <c r="F98" s="691"/>
      <c r="G98" s="691"/>
      <c r="H98" s="692"/>
      <c r="I98" s="232"/>
    </row>
    <row r="99" spans="2:9" ht="17.25" customHeight="1" x14ac:dyDescent="0.2">
      <c r="B99" s="307"/>
      <c r="C99" s="232"/>
      <c r="D99" s="232"/>
      <c r="E99" s="232"/>
      <c r="F99" s="232"/>
      <c r="G99" s="232"/>
      <c r="H99" s="308"/>
      <c r="I99" s="232"/>
    </row>
    <row r="100" spans="2:9" ht="162.75" customHeight="1" x14ac:dyDescent="0.2">
      <c r="B100" s="693" t="s">
        <v>1180</v>
      </c>
      <c r="C100" s="691"/>
      <c r="D100" s="691"/>
      <c r="E100" s="691"/>
      <c r="F100" s="691"/>
      <c r="G100" s="691"/>
      <c r="H100" s="692"/>
      <c r="I100" s="232"/>
    </row>
    <row r="101" spans="2:9" ht="32.25" customHeight="1" x14ac:dyDescent="0.2">
      <c r="B101" s="693" t="s">
        <v>1181</v>
      </c>
      <c r="C101" s="691"/>
      <c r="D101" s="691"/>
      <c r="E101" s="691"/>
      <c r="F101" s="691"/>
      <c r="G101" s="691"/>
      <c r="H101" s="692"/>
      <c r="I101" s="232"/>
    </row>
    <row r="102" spans="2:9" ht="96" customHeight="1" x14ac:dyDescent="0.2">
      <c r="B102" s="693" t="s">
        <v>1182</v>
      </c>
      <c r="C102" s="691"/>
      <c r="D102" s="691"/>
      <c r="E102" s="691"/>
      <c r="F102" s="691"/>
      <c r="G102" s="691"/>
      <c r="H102" s="692"/>
      <c r="I102" s="232"/>
    </row>
    <row r="103" spans="2:9" ht="16.5" customHeight="1" x14ac:dyDescent="0.2">
      <c r="B103" s="310"/>
      <c r="C103" s="158"/>
      <c r="D103" s="158"/>
      <c r="E103" s="158"/>
      <c r="F103" s="158"/>
      <c r="G103" s="158"/>
      <c r="H103" s="160"/>
      <c r="I103" s="158"/>
    </row>
    <row r="104" spans="2:9" ht="149.25" customHeight="1" x14ac:dyDescent="0.2">
      <c r="B104" s="690" t="s">
        <v>1048</v>
      </c>
      <c r="C104" s="691"/>
      <c r="D104" s="691"/>
      <c r="E104" s="691"/>
      <c r="F104" s="691"/>
      <c r="G104" s="691"/>
      <c r="H104" s="692"/>
      <c r="I104" s="232"/>
    </row>
    <row r="105" spans="2:9" ht="18.75" customHeight="1" x14ac:dyDescent="0.2">
      <c r="B105" s="693" t="s">
        <v>1049</v>
      </c>
      <c r="C105" s="691"/>
      <c r="D105" s="691"/>
      <c r="E105" s="691"/>
      <c r="F105" s="691"/>
      <c r="G105" s="691"/>
      <c r="H105" s="692"/>
      <c r="I105" s="232"/>
    </row>
    <row r="106" spans="2:9" ht="17.25" customHeight="1" x14ac:dyDescent="0.2">
      <c r="B106" s="310"/>
      <c r="C106" s="158"/>
      <c r="D106" s="158"/>
      <c r="E106" s="158"/>
      <c r="F106" s="158"/>
      <c r="G106" s="158"/>
      <c r="H106" s="160"/>
      <c r="I106" s="158"/>
    </row>
    <row r="107" spans="2:9" ht="24" customHeight="1" x14ac:dyDescent="0.2">
      <c r="B107" s="693" t="s">
        <v>1050</v>
      </c>
      <c r="C107" s="691"/>
      <c r="D107" s="691"/>
      <c r="E107" s="691"/>
      <c r="F107" s="691"/>
      <c r="G107" s="691"/>
      <c r="H107" s="692"/>
      <c r="I107" s="232"/>
    </row>
    <row r="108" spans="2:9" ht="69.75" customHeight="1" x14ac:dyDescent="0.2">
      <c r="B108" s="713" t="s">
        <v>1183</v>
      </c>
      <c r="C108" s="496"/>
      <c r="D108" s="496"/>
      <c r="E108" s="496"/>
      <c r="F108" s="496"/>
      <c r="G108" s="496"/>
      <c r="H108" s="526"/>
      <c r="I108" s="166"/>
    </row>
    <row r="109" spans="2:9" ht="16.5" customHeight="1" x14ac:dyDescent="0.2">
      <c r="B109" s="202"/>
      <c r="H109" s="30"/>
    </row>
    <row r="110" spans="2:9" ht="70.5" customHeight="1" x14ac:dyDescent="0.2">
      <c r="B110" s="690" t="s">
        <v>1184</v>
      </c>
      <c r="C110" s="691"/>
      <c r="D110" s="691"/>
      <c r="E110" s="691"/>
      <c r="F110" s="691"/>
      <c r="G110" s="691"/>
      <c r="H110" s="692"/>
      <c r="I110" s="232"/>
    </row>
    <row r="111" spans="2:9" ht="145.5" customHeight="1" x14ac:dyDescent="0.2">
      <c r="B111" s="712" t="s">
        <v>1080</v>
      </c>
      <c r="C111" s="496"/>
      <c r="D111" s="496"/>
      <c r="E111" s="496"/>
      <c r="F111" s="496"/>
      <c r="G111" s="496"/>
      <c r="H111" s="526"/>
      <c r="I111" s="166"/>
    </row>
    <row r="112" spans="2:9" ht="20.100000000000001" customHeight="1" x14ac:dyDescent="0.2">
      <c r="B112" s="310"/>
      <c r="C112" s="158"/>
      <c r="D112" s="158"/>
      <c r="E112" s="158"/>
      <c r="F112" s="158"/>
      <c r="G112" s="158"/>
      <c r="H112" s="160"/>
      <c r="I112" s="158"/>
    </row>
    <row r="113" spans="2:9" ht="153" customHeight="1" x14ac:dyDescent="0.2">
      <c r="B113" s="709" t="s">
        <v>2188</v>
      </c>
      <c r="C113" s="710"/>
      <c r="D113" s="710"/>
      <c r="E113" s="710"/>
      <c r="F113" s="710"/>
      <c r="G113" s="710"/>
      <c r="H113" s="711"/>
      <c r="I113" s="166"/>
    </row>
    <row r="114" spans="2:9" ht="78.75" customHeight="1" x14ac:dyDescent="0.2">
      <c r="B114" s="158"/>
      <c r="C114" s="158"/>
      <c r="D114" s="158"/>
      <c r="E114" s="158"/>
      <c r="F114" s="158"/>
      <c r="G114" s="158"/>
      <c r="H114" s="158"/>
      <c r="I114" s="158"/>
    </row>
  </sheetData>
  <mergeCells count="81">
    <mergeCell ref="B54:H54"/>
    <mergeCell ref="B72:H72"/>
    <mergeCell ref="B76:H76"/>
    <mergeCell ref="B75:H75"/>
    <mergeCell ref="B87:H87"/>
    <mergeCell ref="B74:H74"/>
    <mergeCell ref="B80:H80"/>
    <mergeCell ref="B82:H82"/>
    <mergeCell ref="B78:H78"/>
    <mergeCell ref="B84:H84"/>
    <mergeCell ref="B79:H79"/>
    <mergeCell ref="B86:H86"/>
    <mergeCell ref="B85:H85"/>
    <mergeCell ref="B83:H83"/>
    <mergeCell ref="B77:H77"/>
    <mergeCell ref="B81:H81"/>
    <mergeCell ref="B49:H49"/>
    <mergeCell ref="B53:H53"/>
    <mergeCell ref="B51:H51"/>
    <mergeCell ref="B50:H50"/>
    <mergeCell ref="B52:H52"/>
    <mergeCell ref="B43:H43"/>
    <mergeCell ref="B47:H47"/>
    <mergeCell ref="B40:H40"/>
    <mergeCell ref="B44:H44"/>
    <mergeCell ref="B35:H35"/>
    <mergeCell ref="B38:H38"/>
    <mergeCell ref="B46:H46"/>
    <mergeCell ref="B45:H45"/>
    <mergeCell ref="B36:H36"/>
    <mergeCell ref="B39:H39"/>
    <mergeCell ref="B37:H37"/>
    <mergeCell ref="B41:H41"/>
    <mergeCell ref="B42:H42"/>
    <mergeCell ref="B101:H101"/>
    <mergeCell ref="B113:H113"/>
    <mergeCell ref="B111:H111"/>
    <mergeCell ref="B110:H110"/>
    <mergeCell ref="B108:H108"/>
    <mergeCell ref="B107:H107"/>
    <mergeCell ref="B105:H105"/>
    <mergeCell ref="B104:H104"/>
    <mergeCell ref="B102:H102"/>
    <mergeCell ref="C16:D16"/>
    <mergeCell ref="G16:H16"/>
    <mergeCell ref="C13:D13"/>
    <mergeCell ref="G13:H13"/>
    <mergeCell ref="C14:D14"/>
    <mergeCell ref="C15:D15"/>
    <mergeCell ref="G15:H15"/>
    <mergeCell ref="B10:D10"/>
    <mergeCell ref="F10:H10"/>
    <mergeCell ref="C11:D11"/>
    <mergeCell ref="G11:H11"/>
    <mergeCell ref="C12:D12"/>
    <mergeCell ref="G12:H12"/>
    <mergeCell ref="B21:H21"/>
    <mergeCell ref="B27:H27"/>
    <mergeCell ref="B34:H34"/>
    <mergeCell ref="B28:H28"/>
    <mergeCell ref="B31:H31"/>
    <mergeCell ref="B29:H29"/>
    <mergeCell ref="B22:H22"/>
    <mergeCell ref="B23:H23"/>
    <mergeCell ref="B33:H33"/>
    <mergeCell ref="B24:H24"/>
    <mergeCell ref="B25:H25"/>
    <mergeCell ref="B26:H26"/>
    <mergeCell ref="B30:H30"/>
    <mergeCell ref="B32:H32"/>
    <mergeCell ref="B100:H100"/>
    <mergeCell ref="B98:H98"/>
    <mergeCell ref="B96:H96"/>
    <mergeCell ref="B95:H95"/>
    <mergeCell ref="B94:H94"/>
    <mergeCell ref="B88:H88"/>
    <mergeCell ref="B93:H93"/>
    <mergeCell ref="B92:H92"/>
    <mergeCell ref="B91:H91"/>
    <mergeCell ref="B90:H90"/>
    <mergeCell ref="B89:H89"/>
  </mergeCells>
  <hyperlinks>
    <hyperlink ref="C64" location="'Maternal Grandparents'!A1" tooltip="Click to view father" display="'Maternal Grandparents'!A1" xr:uid="{5D7AC059-B0C7-471C-A889-B702198AB9AF}"/>
  </hyperlinks>
  <printOptions horizontalCentered="1"/>
  <pageMargins left="0.45" right="0.45" top="0.5" bottom="0.5" header="0.3" footer="0.3"/>
  <pageSetup scale="80" fitToHeight="0" orientation="landscape" r:id="rId1"/>
  <drawing r:id="rId2"/>
  <picture r:id="rId3"/>
  <tableParts count="1">
    <tablePart r:id="rId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so-contentType ?>
<FormTemplates xmlns="http://schemas.microsoft.com/sharepoint/v3/contenttype/forms">
  <Display>DocumentLibraryForm</Display>
  <Edit>AssetEditForm</Edit>
  <New>DocumentLibraryForm</New>
</FormTemplates>
</file>

<file path=customXml/itemProps1.xml><?xml version="1.0" encoding="utf-8"?>
<ds:datastoreItem xmlns:ds="http://schemas.openxmlformats.org/officeDocument/2006/customXml" ds:itemID="{B0B442B7-6A8B-4DEE-ACCB-32643D0F2DB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34</vt:i4>
      </vt:variant>
      <vt:variant>
        <vt:lpstr>Named Ranges</vt:lpstr>
      </vt:variant>
      <vt:variant>
        <vt:i4>84</vt:i4>
      </vt:variant>
    </vt:vector>
  </HeadingPairs>
  <TitlesOfParts>
    <vt:vector size="118" baseType="lpstr">
      <vt:lpstr>Family Tree</vt:lpstr>
      <vt:lpstr>Wm&amp; Eliz</vt:lpstr>
      <vt:lpstr>Paternal Grandparents</vt:lpstr>
      <vt:lpstr>Maternal Grandparents</vt:lpstr>
      <vt:lpstr>Paternal G Grandparents 1</vt:lpstr>
      <vt:lpstr>Paternal G Grandparents 2</vt:lpstr>
      <vt:lpstr>George Norrie&amp;Ann Duncan</vt:lpstr>
      <vt:lpstr>Alex Knox&amp;Eliz Murray</vt:lpstr>
      <vt:lpstr>Maternal G Grandparents 1</vt:lpstr>
      <vt:lpstr>Maternal G Grandparents 2</vt:lpstr>
      <vt:lpstr>Paternal GG Grandparents 1</vt:lpstr>
      <vt:lpstr>David &amp; Martha Magee</vt:lpstr>
      <vt:lpstr>Maternal GG Grandparents 2</vt:lpstr>
      <vt:lpstr>Geo&amp;Eliz Murray</vt:lpstr>
      <vt:lpstr>Ben&amp;Eliz Rich</vt:lpstr>
      <vt:lpstr>Wm&amp;Barb Rob</vt:lpstr>
      <vt:lpstr>Thornton&amp;Louisa</vt:lpstr>
      <vt:lpstr>Geo Jack&amp;Marg King</vt:lpstr>
      <vt:lpstr>Alex&amp;Magdal</vt:lpstr>
      <vt:lpstr>Geo&amp;Barb</vt:lpstr>
      <vt:lpstr>Walter&amp;Marg Murray</vt:lpstr>
      <vt:lpstr>Wm&amp;Jane Knox</vt:lpstr>
      <vt:lpstr>Arch&amp;Jane Duncan</vt:lpstr>
      <vt:lpstr>AlexClyne&amp;ChristianTaylor</vt:lpstr>
      <vt:lpstr>Wm&amp;Isabella Begg</vt:lpstr>
      <vt:lpstr>Wm&amp;Mary Balance</vt:lpstr>
      <vt:lpstr>Geo McRobbie &amp; Eliz</vt:lpstr>
      <vt:lpstr>Jas Thom &amp; Ann Wallace</vt:lpstr>
      <vt:lpstr>James&amp;Mary S</vt:lpstr>
      <vt:lpstr>Geo&amp;Sara</vt:lpstr>
      <vt:lpstr>Geo&amp;Elpet Anderson</vt:lpstr>
      <vt:lpstr>Alex&amp;Marg Anderson</vt:lpstr>
      <vt:lpstr>Joseph&amp;Eliz Ballance</vt:lpstr>
      <vt:lpstr>James&amp;Is Knox</vt:lpstr>
      <vt:lpstr>'Walter&amp;Marg Murray'!_Hlk111894754</vt:lpstr>
      <vt:lpstr>Father</vt:lpstr>
      <vt:lpstr>MGFatherBirth</vt:lpstr>
      <vt:lpstr>MGFatherBirthLoc</vt:lpstr>
      <vt:lpstr>MGFatherDeath</vt:lpstr>
      <vt:lpstr>MGFatherDeathLoc</vt:lpstr>
      <vt:lpstr>MGGGrandfather1</vt:lpstr>
      <vt:lpstr>MGGGrandfather2</vt:lpstr>
      <vt:lpstr>MGGGrandfather3</vt:lpstr>
      <vt:lpstr>MGGGrandfather4</vt:lpstr>
      <vt:lpstr>MGGGrandmother1</vt:lpstr>
      <vt:lpstr>MGGGrandmother2</vt:lpstr>
      <vt:lpstr>MGGGrandmother4</vt:lpstr>
      <vt:lpstr>MGGrandfather1</vt:lpstr>
      <vt:lpstr>MGGrandfather1Birth</vt:lpstr>
      <vt:lpstr>MGGrandfather1BirthLoc</vt:lpstr>
      <vt:lpstr>MGGrandfather1Death</vt:lpstr>
      <vt:lpstr>MGGrandfather1DeathLoc</vt:lpstr>
      <vt:lpstr>MGGrandfather2</vt:lpstr>
      <vt:lpstr>MGGrandfather2Birth</vt:lpstr>
      <vt:lpstr>MGGrandfather2BirthLoc</vt:lpstr>
      <vt:lpstr>MGGrandfather2Death</vt:lpstr>
      <vt:lpstr>MGGrandfather2DeathLoc</vt:lpstr>
      <vt:lpstr>MGGrandmother1</vt:lpstr>
      <vt:lpstr>MGGrandmother1Birth</vt:lpstr>
      <vt:lpstr>MGGrandmother1BirthLoc</vt:lpstr>
      <vt:lpstr>MGGrandmother1Death</vt:lpstr>
      <vt:lpstr>MGGrandmother1DeathLoc</vt:lpstr>
      <vt:lpstr>MGGrandmother2</vt:lpstr>
      <vt:lpstr>MGGrandmother2Birth</vt:lpstr>
      <vt:lpstr>MGGrandmother2BirthLoc</vt:lpstr>
      <vt:lpstr>MGGrandmother2Death</vt:lpstr>
      <vt:lpstr>MGGrandmother2DeathLoc</vt:lpstr>
      <vt:lpstr>MGGrandparents1</vt:lpstr>
      <vt:lpstr>MGGrandparents2</vt:lpstr>
      <vt:lpstr>MGMotherBirth</vt:lpstr>
      <vt:lpstr>MGMotherBirthLoc</vt:lpstr>
      <vt:lpstr>MGMotherDeath</vt:lpstr>
      <vt:lpstr>MGMotherDeathLoc</vt:lpstr>
      <vt:lpstr>MGrandfather</vt:lpstr>
      <vt:lpstr>MGrandmother</vt:lpstr>
      <vt:lpstr>MGrandparents</vt:lpstr>
      <vt:lpstr>Mother</vt:lpstr>
      <vt:lpstr>ParentsTree</vt:lpstr>
      <vt:lpstr>PGFatherBirth</vt:lpstr>
      <vt:lpstr>PGFatherBirthLoc</vt:lpstr>
      <vt:lpstr>PGFatherDeath</vt:lpstr>
      <vt:lpstr>PGFatherDeathLoc</vt:lpstr>
      <vt:lpstr>PGGGrandfather1</vt:lpstr>
      <vt:lpstr>PGGGrandfather2</vt:lpstr>
      <vt:lpstr>PGGGrandfather3</vt:lpstr>
      <vt:lpstr>PGGGrandfather4</vt:lpstr>
      <vt:lpstr>PGGGrandmother1</vt:lpstr>
      <vt:lpstr>PGGGrandmother2</vt:lpstr>
      <vt:lpstr>PGGGrandmother3</vt:lpstr>
      <vt:lpstr>PGGGrandmother4</vt:lpstr>
      <vt:lpstr>PGGrandfather1</vt:lpstr>
      <vt:lpstr>PGGrandfather1Birth</vt:lpstr>
      <vt:lpstr>PGGrandfather1BirthLoc</vt:lpstr>
      <vt:lpstr>PGGrandfather1Death</vt:lpstr>
      <vt:lpstr>PGGrandfather1DeathLoc</vt:lpstr>
      <vt:lpstr>PGGrandfather2</vt:lpstr>
      <vt:lpstr>PGGrandfather2Birth</vt:lpstr>
      <vt:lpstr>PGGrandfather2BirthLoc</vt:lpstr>
      <vt:lpstr>PGGrandfather2Death</vt:lpstr>
      <vt:lpstr>PGGrandfather2DeathLoc</vt:lpstr>
      <vt:lpstr>PGGrandmother1</vt:lpstr>
      <vt:lpstr>PGGrandmother1Birth</vt:lpstr>
      <vt:lpstr>PGGrandmother1BirthLoc</vt:lpstr>
      <vt:lpstr>PGGrandmother1Death</vt:lpstr>
      <vt:lpstr>PGGrandmother1DeathLoc</vt:lpstr>
      <vt:lpstr>PGGrandmother2</vt:lpstr>
      <vt:lpstr>PGGrandmother2Birth</vt:lpstr>
      <vt:lpstr>PGGrandmother2BirthLoc</vt:lpstr>
      <vt:lpstr>PGGrandmother2Death</vt:lpstr>
      <vt:lpstr>PGGrandmother2DeathLoc</vt:lpstr>
      <vt:lpstr>PGGrandparents1</vt:lpstr>
      <vt:lpstr>PGMotherBirth</vt:lpstr>
      <vt:lpstr>PGMotherBirthLoc</vt:lpstr>
      <vt:lpstr>PGMotherDeath</vt:lpstr>
      <vt:lpstr>PGMotherDeathLoc</vt:lpstr>
      <vt:lpstr>PGrandfather</vt:lpstr>
      <vt:lpstr>PGrandmother</vt:lpstr>
      <vt:lpstr>PGrandparents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User-pc</dc:creator>
  <cp:keywords/>
  <cp:lastModifiedBy>Ray Cruickshank</cp:lastModifiedBy>
  <cp:lastPrinted>2021-05-10T02:01:14Z</cp:lastPrinted>
  <dcterms:created xsi:type="dcterms:W3CDTF">2018-01-12T23:32:58Z</dcterms:created>
  <dcterms:modified xsi:type="dcterms:W3CDTF">2025-01-13T23:50:38Z</dcterms:modified>
  <cp:ver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TC040142029991</vt:lpwstr>
  </property>
</Properties>
</file>